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3059408\Desktop\"/>
    </mc:Choice>
  </mc:AlternateContent>
  <xr:revisionPtr revIDLastSave="0" documentId="8_{9C0B7981-A634-4D81-846D-D0B8AE91C3E5}" xr6:coauthVersionLast="47" xr6:coauthVersionMax="47" xr10:uidLastSave="{00000000-0000-0000-0000-000000000000}"/>
  <bookViews>
    <workbookView xWindow="28680" yWindow="-150" windowWidth="29040" windowHeight="15840" xr2:uid="{C5C6E2C2-05BB-4F51-8F58-A6AFFC55ACB9}"/>
  </bookViews>
  <sheets>
    <sheet name="Ohje" sheetId="9" r:id="rId1"/>
    <sheet name="Tehokkuusluku ja vertailutaso" sheetId="4" r:id="rId2"/>
    <sheet name="Laskenta" sheetId="5" r:id="rId3"/>
    <sheet name="Inflaatio" sheetId="3" r:id="rId4"/>
    <sheet name="2015-2018 ka ja tehokkuusluku" sheetId="6" r:id="rId5"/>
    <sheet name="Data 2012-2018" sheetId="11" r:id="rId6"/>
    <sheet name="Data - estimointi" sheetId="10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" i="4" l="1"/>
  <c r="M15" i="4"/>
  <c r="K15" i="4"/>
  <c r="J15" i="4"/>
  <c r="I15" i="4"/>
  <c r="H15" i="4"/>
  <c r="G15" i="4"/>
  <c r="L15" i="4" l="1"/>
  <c r="F15" i="4" l="1"/>
  <c r="E15" i="4"/>
  <c r="O86" i="6" l="1"/>
  <c r="O85" i="6"/>
  <c r="O84" i="6"/>
  <c r="O83" i="6"/>
  <c r="O82" i="6"/>
  <c r="O20" i="3"/>
  <c r="O19" i="3"/>
  <c r="O18" i="3"/>
  <c r="C3" i="5" l="1"/>
  <c r="AB4" i="6" l="1"/>
  <c r="AB5" i="6"/>
  <c r="AB56" i="6"/>
  <c r="AB6" i="6"/>
  <c r="AB7" i="6"/>
  <c r="AB8" i="6"/>
  <c r="AB9" i="6"/>
  <c r="AB10" i="6"/>
  <c r="AB11" i="6"/>
  <c r="AB12" i="6"/>
  <c r="AB13" i="6"/>
  <c r="AB14" i="6"/>
  <c r="AB15" i="6"/>
  <c r="AB16" i="6"/>
  <c r="AB17" i="6"/>
  <c r="AB3" i="6"/>
  <c r="AB18" i="6"/>
  <c r="AB19" i="6"/>
  <c r="AB20" i="6"/>
  <c r="AB21" i="6"/>
  <c r="AB22" i="6"/>
  <c r="AB23" i="6"/>
  <c r="AB24" i="6"/>
  <c r="AB25" i="6"/>
  <c r="AB26" i="6"/>
  <c r="AB27" i="6"/>
  <c r="AB28" i="6"/>
  <c r="AB29" i="6"/>
  <c r="AB30" i="6"/>
  <c r="AB31" i="6"/>
  <c r="AB32" i="6"/>
  <c r="AB33" i="6"/>
  <c r="AB34" i="6"/>
  <c r="AB36" i="6"/>
  <c r="AB37" i="6"/>
  <c r="AB38" i="6"/>
  <c r="AB39" i="6"/>
  <c r="AB40" i="6"/>
  <c r="AB35" i="6"/>
  <c r="AB41" i="6"/>
  <c r="AB42" i="6"/>
  <c r="AB43" i="6"/>
  <c r="AB44" i="6"/>
  <c r="AB45" i="6"/>
  <c r="AB47" i="6"/>
  <c r="AB48" i="6"/>
  <c r="AB46" i="6"/>
  <c r="AB49" i="6"/>
  <c r="AB50" i="6"/>
  <c r="AB51" i="6"/>
  <c r="AB52" i="6"/>
  <c r="AB53" i="6"/>
  <c r="AB54" i="6"/>
  <c r="AB55" i="6"/>
  <c r="AB57" i="6"/>
  <c r="AB58" i="6"/>
  <c r="AB59" i="6"/>
  <c r="AB60" i="6"/>
  <c r="AB61" i="6"/>
  <c r="AB62" i="6"/>
  <c r="AB63" i="6"/>
  <c r="AB64" i="6"/>
  <c r="AB65" i="6"/>
  <c r="AB67" i="6"/>
  <c r="AB66" i="6"/>
  <c r="AB68" i="6"/>
  <c r="AB69" i="6"/>
  <c r="AB70" i="6"/>
  <c r="AB71" i="6"/>
  <c r="AB72" i="6"/>
  <c r="AB73" i="6"/>
  <c r="AB74" i="6"/>
  <c r="AB75" i="6"/>
  <c r="AB76" i="6"/>
  <c r="AB77" i="6"/>
  <c r="AB78" i="6"/>
  <c r="AB2" i="6"/>
  <c r="AA4" i="6"/>
  <c r="AA5" i="6"/>
  <c r="AA56" i="6"/>
  <c r="AA6" i="6"/>
  <c r="AA7" i="6"/>
  <c r="AA8" i="6"/>
  <c r="AA9" i="6"/>
  <c r="AA10" i="6"/>
  <c r="AA11" i="6"/>
  <c r="AA12" i="6"/>
  <c r="AA13" i="6"/>
  <c r="AA14" i="6"/>
  <c r="AA15" i="6"/>
  <c r="AA16" i="6"/>
  <c r="AA17" i="6"/>
  <c r="AA3" i="6"/>
  <c r="AA18" i="6"/>
  <c r="AA19" i="6"/>
  <c r="AA20" i="6"/>
  <c r="AA21" i="6"/>
  <c r="AA22" i="6"/>
  <c r="AA23" i="6"/>
  <c r="AA24" i="6"/>
  <c r="AA25" i="6"/>
  <c r="AA26" i="6"/>
  <c r="AA27" i="6"/>
  <c r="AA28" i="6"/>
  <c r="AA29" i="6"/>
  <c r="AA30" i="6"/>
  <c r="AA31" i="6"/>
  <c r="AA32" i="6"/>
  <c r="AA33" i="6"/>
  <c r="AA34" i="6"/>
  <c r="AA36" i="6"/>
  <c r="AA37" i="6"/>
  <c r="AA38" i="6"/>
  <c r="AA39" i="6"/>
  <c r="AA40" i="6"/>
  <c r="AA35" i="6"/>
  <c r="AA41" i="6"/>
  <c r="AA42" i="6"/>
  <c r="AA43" i="6"/>
  <c r="AA44" i="6"/>
  <c r="AA45" i="6"/>
  <c r="AA47" i="6"/>
  <c r="AA48" i="6"/>
  <c r="AA46" i="6"/>
  <c r="AA49" i="6"/>
  <c r="AA50" i="6"/>
  <c r="AA51" i="6"/>
  <c r="AA52" i="6"/>
  <c r="AA53" i="6"/>
  <c r="AA54" i="6"/>
  <c r="AA55" i="6"/>
  <c r="AA57" i="6"/>
  <c r="AA58" i="6"/>
  <c r="AA59" i="6"/>
  <c r="AA60" i="6"/>
  <c r="AA61" i="6"/>
  <c r="AA62" i="6"/>
  <c r="AA63" i="6"/>
  <c r="AA64" i="6"/>
  <c r="AA65" i="6"/>
  <c r="AA67" i="6"/>
  <c r="AA66" i="6"/>
  <c r="AA68" i="6"/>
  <c r="AA69" i="6"/>
  <c r="AA70" i="6"/>
  <c r="AA71" i="6"/>
  <c r="AA72" i="6"/>
  <c r="AA73" i="6"/>
  <c r="AA74" i="6"/>
  <c r="AA75" i="6"/>
  <c r="AA76" i="6"/>
  <c r="AA77" i="6"/>
  <c r="AA78" i="6"/>
  <c r="AA2" i="6"/>
  <c r="O17" i="3" l="1"/>
  <c r="T86" i="6" l="1"/>
  <c r="U86" i="6"/>
  <c r="V86" i="6"/>
  <c r="W86" i="6"/>
  <c r="X86" i="6"/>
  <c r="Y86" i="6"/>
  <c r="S86" i="6"/>
  <c r="T85" i="6"/>
  <c r="U85" i="6"/>
  <c r="V85" i="6"/>
  <c r="W85" i="6"/>
  <c r="X85" i="6"/>
  <c r="Y85" i="6"/>
  <c r="S85" i="6"/>
  <c r="T84" i="6"/>
  <c r="U84" i="6"/>
  <c r="V84" i="6"/>
  <c r="W84" i="6"/>
  <c r="X84" i="6"/>
  <c r="Y84" i="6"/>
  <c r="S84" i="6"/>
  <c r="T83" i="6"/>
  <c r="U83" i="6"/>
  <c r="V83" i="6"/>
  <c r="W83" i="6"/>
  <c r="X83" i="6"/>
  <c r="Y83" i="6"/>
  <c r="S83" i="6"/>
  <c r="T82" i="6"/>
  <c r="U82" i="6"/>
  <c r="V82" i="6"/>
  <c r="W82" i="6"/>
  <c r="X82" i="6"/>
  <c r="Y82" i="6"/>
  <c r="S82" i="6"/>
  <c r="D80" i="6"/>
  <c r="E80" i="6"/>
  <c r="F80" i="6"/>
  <c r="G80" i="6"/>
  <c r="H80" i="6"/>
  <c r="I80" i="6"/>
  <c r="J80" i="6"/>
  <c r="K80" i="6"/>
  <c r="M80" i="6"/>
  <c r="C80" i="6"/>
  <c r="AA86" i="6" l="1"/>
  <c r="AB86" i="6"/>
  <c r="AA83" i="6"/>
  <c r="AA85" i="6"/>
  <c r="AB83" i="6"/>
  <c r="AB85" i="6"/>
  <c r="AA82" i="6"/>
  <c r="AA84" i="6"/>
  <c r="AB82" i="6"/>
  <c r="AB84" i="6"/>
  <c r="M16" i="4"/>
  <c r="M17" i="4"/>
  <c r="M18" i="4"/>
  <c r="K16" i="4"/>
  <c r="K17" i="4" s="1"/>
  <c r="K18" i="4" s="1"/>
  <c r="J16" i="4"/>
  <c r="J17" i="4" s="1"/>
  <c r="J18" i="4" s="1"/>
  <c r="H16" i="4"/>
  <c r="H17" i="4" s="1"/>
  <c r="H18" i="4" s="1"/>
  <c r="G16" i="4"/>
  <c r="G17" i="4" s="1"/>
  <c r="G18" i="4" s="1"/>
  <c r="E16" i="4" l="1"/>
  <c r="E17" i="4" s="1"/>
  <c r="E18" i="4" s="1"/>
  <c r="J9" i="5" s="1"/>
  <c r="J6" i="5"/>
  <c r="F16" i="4"/>
  <c r="K6" i="5"/>
  <c r="I16" i="4"/>
  <c r="J8" i="5" l="1"/>
  <c r="J7" i="5"/>
  <c r="F17" i="4"/>
  <c r="K7" i="5"/>
  <c r="D18" i="4"/>
  <c r="I17" i="4"/>
  <c r="L16" i="4"/>
  <c r="L7" i="5" s="1"/>
  <c r="D3" i="5"/>
  <c r="N7" i="5"/>
  <c r="N8" i="5"/>
  <c r="N9" i="5"/>
  <c r="N6" i="5"/>
  <c r="M7" i="5"/>
  <c r="M8" i="5"/>
  <c r="M9" i="5"/>
  <c r="M6" i="5"/>
  <c r="L6" i="5"/>
  <c r="F3" i="5"/>
  <c r="E3" i="5"/>
  <c r="B3" i="5"/>
  <c r="O16" i="3"/>
  <c r="B23" i="4" s="1"/>
  <c r="O15" i="3"/>
  <c r="O14" i="3"/>
  <c r="O13" i="3"/>
  <c r="O12" i="3"/>
  <c r="O11" i="3"/>
  <c r="O10" i="3"/>
  <c r="O9" i="3"/>
  <c r="O8" i="3"/>
  <c r="O7" i="3"/>
  <c r="O6" i="3"/>
  <c r="O5" i="3"/>
  <c r="O4" i="3"/>
  <c r="O3" i="3"/>
  <c r="F18" i="4" l="1"/>
  <c r="K9" i="5" s="1"/>
  <c r="K8" i="5"/>
  <c r="I18" i="4"/>
  <c r="L18" i="4" s="1"/>
  <c r="L9" i="5" s="1"/>
  <c r="L17" i="4"/>
  <c r="L8" i="5" s="1"/>
  <c r="R9" i="5"/>
  <c r="R13" i="5"/>
  <c r="R17" i="5"/>
  <c r="R21" i="5"/>
  <c r="R25" i="5"/>
  <c r="R29" i="5"/>
  <c r="R33" i="5"/>
  <c r="R37" i="5"/>
  <c r="R41" i="5"/>
  <c r="R45" i="5"/>
  <c r="R49" i="5"/>
  <c r="R53" i="5"/>
  <c r="R57" i="5"/>
  <c r="R61" i="5"/>
  <c r="R65" i="5"/>
  <c r="R69" i="5"/>
  <c r="R73" i="5"/>
  <c r="R77" i="5"/>
  <c r="R81" i="5"/>
  <c r="R85" i="5"/>
  <c r="R89" i="5"/>
  <c r="R93" i="5"/>
  <c r="R97" i="5"/>
  <c r="R101" i="5"/>
  <c r="R105" i="5"/>
  <c r="R109" i="5"/>
  <c r="R113" i="5"/>
  <c r="R117" i="5"/>
  <c r="R121" i="5"/>
  <c r="R125" i="5"/>
  <c r="R129" i="5"/>
  <c r="R133" i="5"/>
  <c r="R137" i="5"/>
  <c r="R141" i="5"/>
  <c r="R145" i="5"/>
  <c r="R149" i="5"/>
  <c r="R153" i="5"/>
  <c r="R157" i="5"/>
  <c r="R161" i="5"/>
  <c r="R165" i="5"/>
  <c r="R169" i="5"/>
  <c r="R173" i="5"/>
  <c r="R177" i="5"/>
  <c r="R181" i="5"/>
  <c r="R185" i="5"/>
  <c r="R189" i="5"/>
  <c r="R193" i="5"/>
  <c r="R197" i="5"/>
  <c r="R201" i="5"/>
  <c r="R205" i="5"/>
  <c r="R209" i="5"/>
  <c r="R213" i="5"/>
  <c r="R217" i="5"/>
  <c r="R221" i="5"/>
  <c r="R225" i="5"/>
  <c r="R229" i="5"/>
  <c r="R233" i="5"/>
  <c r="R10" i="5"/>
  <c r="R14" i="5"/>
  <c r="R18" i="5"/>
  <c r="R22" i="5"/>
  <c r="R26" i="5"/>
  <c r="R30" i="5"/>
  <c r="R34" i="5"/>
  <c r="R38" i="5"/>
  <c r="R42" i="5"/>
  <c r="R46" i="5"/>
  <c r="R50" i="5"/>
  <c r="R54" i="5"/>
  <c r="R58" i="5"/>
  <c r="R62" i="5"/>
  <c r="R66" i="5"/>
  <c r="R70" i="5"/>
  <c r="R74" i="5"/>
  <c r="R78" i="5"/>
  <c r="R82" i="5"/>
  <c r="R86" i="5"/>
  <c r="R90" i="5"/>
  <c r="R94" i="5"/>
  <c r="R98" i="5"/>
  <c r="R102" i="5"/>
  <c r="R106" i="5"/>
  <c r="R110" i="5"/>
  <c r="R114" i="5"/>
  <c r="R118" i="5"/>
  <c r="R122" i="5"/>
  <c r="R126" i="5"/>
  <c r="R130" i="5"/>
  <c r="R134" i="5"/>
  <c r="R138" i="5"/>
  <c r="R142" i="5"/>
  <c r="R146" i="5"/>
  <c r="R150" i="5"/>
  <c r="R154" i="5"/>
  <c r="R158" i="5"/>
  <c r="R162" i="5"/>
  <c r="R166" i="5"/>
  <c r="R170" i="5"/>
  <c r="R174" i="5"/>
  <c r="R178" i="5"/>
  <c r="R182" i="5"/>
  <c r="R186" i="5"/>
  <c r="R190" i="5"/>
  <c r="R194" i="5"/>
  <c r="R198" i="5"/>
  <c r="R202" i="5"/>
  <c r="R206" i="5"/>
  <c r="R210" i="5"/>
  <c r="R214" i="5"/>
  <c r="R218" i="5"/>
  <c r="R222" i="5"/>
  <c r="R226" i="5"/>
  <c r="R230" i="5"/>
  <c r="R234" i="5"/>
  <c r="R238" i="5"/>
  <c r="R242" i="5"/>
  <c r="R246" i="5"/>
  <c r="R250" i="5"/>
  <c r="R254" i="5"/>
  <c r="R258" i="5"/>
  <c r="R262" i="5"/>
  <c r="R266" i="5"/>
  <c r="R270" i="5"/>
  <c r="R274" i="5"/>
  <c r="R278" i="5"/>
  <c r="R7" i="5"/>
  <c r="R11" i="5"/>
  <c r="R15" i="5"/>
  <c r="R19" i="5"/>
  <c r="R23" i="5"/>
  <c r="R27" i="5"/>
  <c r="R31" i="5"/>
  <c r="R35" i="5"/>
  <c r="R39" i="5"/>
  <c r="R43" i="5"/>
  <c r="R47" i="5"/>
  <c r="R51" i="5"/>
  <c r="R55" i="5"/>
  <c r="R59" i="5"/>
  <c r="R63" i="5"/>
  <c r="R67" i="5"/>
  <c r="R71" i="5"/>
  <c r="R75" i="5"/>
  <c r="R79" i="5"/>
  <c r="R83" i="5"/>
  <c r="R87" i="5"/>
  <c r="R91" i="5"/>
  <c r="R95" i="5"/>
  <c r="R99" i="5"/>
  <c r="R103" i="5"/>
  <c r="R107" i="5"/>
  <c r="R111" i="5"/>
  <c r="R115" i="5"/>
  <c r="R119" i="5"/>
  <c r="R123" i="5"/>
  <c r="R127" i="5"/>
  <c r="R131" i="5"/>
  <c r="R135" i="5"/>
  <c r="R139" i="5"/>
  <c r="R143" i="5"/>
  <c r="R147" i="5"/>
  <c r="R151" i="5"/>
  <c r="R155" i="5"/>
  <c r="R159" i="5"/>
  <c r="R163" i="5"/>
  <c r="R167" i="5"/>
  <c r="R171" i="5"/>
  <c r="R175" i="5"/>
  <c r="R179" i="5"/>
  <c r="R183" i="5"/>
  <c r="R187" i="5"/>
  <c r="R191" i="5"/>
  <c r="R195" i="5"/>
  <c r="R199" i="5"/>
  <c r="R203" i="5"/>
  <c r="R207" i="5"/>
  <c r="R211" i="5"/>
  <c r="R215" i="5"/>
  <c r="R219" i="5"/>
  <c r="R223" i="5"/>
  <c r="R227" i="5"/>
  <c r="R231" i="5"/>
  <c r="R235" i="5"/>
  <c r="R239" i="5"/>
  <c r="R243" i="5"/>
  <c r="R247" i="5"/>
  <c r="R251" i="5"/>
  <c r="R255" i="5"/>
  <c r="R259" i="5"/>
  <c r="R263" i="5"/>
  <c r="R267" i="5"/>
  <c r="R271" i="5"/>
  <c r="R275" i="5"/>
  <c r="R279" i="5"/>
  <c r="R283" i="5"/>
  <c r="R287" i="5"/>
  <c r="R291" i="5"/>
  <c r="R295" i="5"/>
  <c r="R299" i="5"/>
  <c r="R303" i="5"/>
  <c r="R307" i="5"/>
  <c r="R311" i="5"/>
  <c r="R315" i="5"/>
  <c r="R319" i="5"/>
  <c r="R323" i="5"/>
  <c r="R327" i="5"/>
  <c r="R331" i="5"/>
  <c r="R335" i="5"/>
  <c r="R339" i="5"/>
  <c r="R343" i="5"/>
  <c r="R8" i="5"/>
  <c r="R12" i="5"/>
  <c r="R16" i="5"/>
  <c r="R20" i="5"/>
  <c r="R24" i="5"/>
  <c r="R28" i="5"/>
  <c r="R32" i="5"/>
  <c r="R36" i="5"/>
  <c r="R40" i="5"/>
  <c r="R44" i="5"/>
  <c r="R48" i="5"/>
  <c r="R52" i="5"/>
  <c r="R56" i="5"/>
  <c r="R60" i="5"/>
  <c r="R64" i="5"/>
  <c r="R68" i="5"/>
  <c r="R72" i="5"/>
  <c r="R76" i="5"/>
  <c r="R80" i="5"/>
  <c r="R84" i="5"/>
  <c r="R88" i="5"/>
  <c r="R92" i="5"/>
  <c r="R96" i="5"/>
  <c r="R100" i="5"/>
  <c r="R104" i="5"/>
  <c r="R108" i="5"/>
  <c r="R112" i="5"/>
  <c r="R116" i="5"/>
  <c r="R120" i="5"/>
  <c r="R124" i="5"/>
  <c r="R128" i="5"/>
  <c r="R132" i="5"/>
  <c r="R136" i="5"/>
  <c r="R140" i="5"/>
  <c r="R144" i="5"/>
  <c r="R148" i="5"/>
  <c r="R152" i="5"/>
  <c r="R156" i="5"/>
  <c r="R160" i="5"/>
  <c r="R164" i="5"/>
  <c r="R168" i="5"/>
  <c r="R172" i="5"/>
  <c r="R176" i="5"/>
  <c r="R180" i="5"/>
  <c r="R184" i="5"/>
  <c r="R188" i="5"/>
  <c r="R192" i="5"/>
  <c r="R196" i="5"/>
  <c r="R200" i="5"/>
  <c r="R204" i="5"/>
  <c r="R208" i="5"/>
  <c r="R212" i="5"/>
  <c r="R216" i="5"/>
  <c r="R220" i="5"/>
  <c r="R224" i="5"/>
  <c r="R228" i="5"/>
  <c r="R232" i="5"/>
  <c r="R236" i="5"/>
  <c r="R240" i="5"/>
  <c r="R244" i="5"/>
  <c r="R248" i="5"/>
  <c r="R252" i="5"/>
  <c r="R256" i="5"/>
  <c r="R260" i="5"/>
  <c r="R264" i="5"/>
  <c r="R268" i="5"/>
  <c r="R272" i="5"/>
  <c r="R276" i="5"/>
  <c r="R280" i="5"/>
  <c r="R284" i="5"/>
  <c r="R288" i="5"/>
  <c r="R292" i="5"/>
  <c r="R296" i="5"/>
  <c r="R300" i="5"/>
  <c r="R304" i="5"/>
  <c r="R308" i="5"/>
  <c r="R312" i="5"/>
  <c r="R316" i="5"/>
  <c r="R320" i="5"/>
  <c r="R324" i="5"/>
  <c r="R328" i="5"/>
  <c r="R332" i="5"/>
  <c r="R237" i="5"/>
  <c r="R253" i="5"/>
  <c r="R269" i="5"/>
  <c r="R282" i="5"/>
  <c r="R290" i="5"/>
  <c r="R298" i="5"/>
  <c r="R306" i="5"/>
  <c r="R314" i="5"/>
  <c r="R322" i="5"/>
  <c r="R330" i="5"/>
  <c r="R337" i="5"/>
  <c r="R342" i="5"/>
  <c r="R347" i="5"/>
  <c r="R351" i="5"/>
  <c r="R355" i="5"/>
  <c r="R359" i="5"/>
  <c r="R363" i="5"/>
  <c r="R367" i="5"/>
  <c r="R371" i="5"/>
  <c r="R375" i="5"/>
  <c r="R379" i="5"/>
  <c r="R383" i="5"/>
  <c r="R387" i="5"/>
  <c r="R391" i="5"/>
  <c r="R395" i="5"/>
  <c r="R399" i="5"/>
  <c r="R403" i="5"/>
  <c r="R407" i="5"/>
  <c r="R411" i="5"/>
  <c r="R415" i="5"/>
  <c r="R419" i="5"/>
  <c r="R423" i="5"/>
  <c r="R427" i="5"/>
  <c r="R431" i="5"/>
  <c r="R443" i="5"/>
  <c r="R455" i="5"/>
  <c r="R471" i="5"/>
  <c r="R483" i="5"/>
  <c r="R495" i="5"/>
  <c r="R507" i="5"/>
  <c r="R519" i="5"/>
  <c r="R535" i="5"/>
  <c r="R547" i="5"/>
  <c r="R500" i="5"/>
  <c r="R512" i="5"/>
  <c r="R528" i="5"/>
  <c r="R544" i="5"/>
  <c r="R556" i="5"/>
  <c r="R241" i="5"/>
  <c r="R257" i="5"/>
  <c r="R273" i="5"/>
  <c r="R285" i="5"/>
  <c r="R293" i="5"/>
  <c r="R301" i="5"/>
  <c r="R309" i="5"/>
  <c r="R317" i="5"/>
  <c r="R325" i="5"/>
  <c r="R333" i="5"/>
  <c r="R338" i="5"/>
  <c r="R344" i="5"/>
  <c r="R348" i="5"/>
  <c r="R352" i="5"/>
  <c r="R356" i="5"/>
  <c r="R360" i="5"/>
  <c r="R364" i="5"/>
  <c r="R368" i="5"/>
  <c r="R372" i="5"/>
  <c r="R376" i="5"/>
  <c r="R380" i="5"/>
  <c r="R384" i="5"/>
  <c r="R388" i="5"/>
  <c r="R392" i="5"/>
  <c r="R396" i="5"/>
  <c r="R400" i="5"/>
  <c r="R404" i="5"/>
  <c r="R408" i="5"/>
  <c r="R412" i="5"/>
  <c r="R416" i="5"/>
  <c r="R420" i="5"/>
  <c r="R424" i="5"/>
  <c r="R428" i="5"/>
  <c r="R432" i="5"/>
  <c r="R436" i="5"/>
  <c r="R440" i="5"/>
  <c r="R444" i="5"/>
  <c r="R448" i="5"/>
  <c r="R452" i="5"/>
  <c r="R456" i="5"/>
  <c r="R460" i="5"/>
  <c r="R464" i="5"/>
  <c r="R468" i="5"/>
  <c r="R472" i="5"/>
  <c r="R476" i="5"/>
  <c r="R480" i="5"/>
  <c r="R484" i="5"/>
  <c r="R488" i="5"/>
  <c r="R492" i="5"/>
  <c r="R508" i="5"/>
  <c r="R524" i="5"/>
  <c r="R536" i="5"/>
  <c r="R548" i="5"/>
  <c r="R245" i="5"/>
  <c r="R261" i="5"/>
  <c r="R277" i="5"/>
  <c r="R286" i="5"/>
  <c r="R294" i="5"/>
  <c r="R302" i="5"/>
  <c r="R310" i="5"/>
  <c r="R318" i="5"/>
  <c r="R326" i="5"/>
  <c r="R334" i="5"/>
  <c r="R340" i="5"/>
  <c r="R345" i="5"/>
  <c r="R349" i="5"/>
  <c r="R353" i="5"/>
  <c r="R357" i="5"/>
  <c r="R361" i="5"/>
  <c r="R365" i="5"/>
  <c r="R369" i="5"/>
  <c r="R373" i="5"/>
  <c r="R377" i="5"/>
  <c r="R381" i="5"/>
  <c r="R385" i="5"/>
  <c r="R389" i="5"/>
  <c r="R393" i="5"/>
  <c r="R397" i="5"/>
  <c r="R401" i="5"/>
  <c r="R405" i="5"/>
  <c r="R409" i="5"/>
  <c r="R413" i="5"/>
  <c r="R417" i="5"/>
  <c r="R421" i="5"/>
  <c r="R425" i="5"/>
  <c r="R429" i="5"/>
  <c r="R433" i="5"/>
  <c r="R437" i="5"/>
  <c r="R441" i="5"/>
  <c r="R445" i="5"/>
  <c r="R449" i="5"/>
  <c r="R453" i="5"/>
  <c r="R457" i="5"/>
  <c r="R461" i="5"/>
  <c r="R465" i="5"/>
  <c r="R469" i="5"/>
  <c r="R473" i="5"/>
  <c r="R477" i="5"/>
  <c r="R481" i="5"/>
  <c r="R485" i="5"/>
  <c r="R489" i="5"/>
  <c r="R493" i="5"/>
  <c r="R497" i="5"/>
  <c r="R501" i="5"/>
  <c r="R505" i="5"/>
  <c r="R509" i="5"/>
  <c r="R513" i="5"/>
  <c r="R517" i="5"/>
  <c r="R521" i="5"/>
  <c r="R525" i="5"/>
  <c r="R529" i="5"/>
  <c r="R533" i="5"/>
  <c r="R537" i="5"/>
  <c r="R541" i="5"/>
  <c r="R545" i="5"/>
  <c r="R549" i="5"/>
  <c r="R553" i="5"/>
  <c r="R557" i="5"/>
  <c r="R554" i="5"/>
  <c r="R435" i="5"/>
  <c r="R447" i="5"/>
  <c r="R459" i="5"/>
  <c r="R467" i="5"/>
  <c r="R479" i="5"/>
  <c r="R491" i="5"/>
  <c r="R499" i="5"/>
  <c r="R511" i="5"/>
  <c r="R523" i="5"/>
  <c r="R531" i="5"/>
  <c r="R543" i="5"/>
  <c r="R555" i="5"/>
  <c r="R496" i="5"/>
  <c r="R504" i="5"/>
  <c r="R516" i="5"/>
  <c r="R540" i="5"/>
  <c r="R552" i="5"/>
  <c r="R249" i="5"/>
  <c r="R265" i="5"/>
  <c r="R281" i="5"/>
  <c r="R289" i="5"/>
  <c r="R297" i="5"/>
  <c r="R305" i="5"/>
  <c r="R313" i="5"/>
  <c r="R321" i="5"/>
  <c r="R329" i="5"/>
  <c r="R336" i="5"/>
  <c r="R341" i="5"/>
  <c r="R346" i="5"/>
  <c r="R350" i="5"/>
  <c r="R354" i="5"/>
  <c r="R358" i="5"/>
  <c r="R362" i="5"/>
  <c r="R366" i="5"/>
  <c r="R370" i="5"/>
  <c r="R374" i="5"/>
  <c r="R378" i="5"/>
  <c r="R382" i="5"/>
  <c r="R386" i="5"/>
  <c r="R390" i="5"/>
  <c r="R394" i="5"/>
  <c r="R398" i="5"/>
  <c r="R402" i="5"/>
  <c r="R406" i="5"/>
  <c r="R410" i="5"/>
  <c r="R414" i="5"/>
  <c r="R418" i="5"/>
  <c r="R422" i="5"/>
  <c r="R426" i="5"/>
  <c r="R430" i="5"/>
  <c r="R434" i="5"/>
  <c r="R438" i="5"/>
  <c r="R442" i="5"/>
  <c r="R446" i="5"/>
  <c r="R450" i="5"/>
  <c r="R454" i="5"/>
  <c r="R458" i="5"/>
  <c r="R462" i="5"/>
  <c r="R466" i="5"/>
  <c r="R470" i="5"/>
  <c r="R474" i="5"/>
  <c r="R478" i="5"/>
  <c r="R482" i="5"/>
  <c r="R486" i="5"/>
  <c r="R490" i="5"/>
  <c r="R494" i="5"/>
  <c r="R498" i="5"/>
  <c r="R502" i="5"/>
  <c r="R506" i="5"/>
  <c r="R510" i="5"/>
  <c r="R514" i="5"/>
  <c r="R518" i="5"/>
  <c r="R522" i="5"/>
  <c r="R526" i="5"/>
  <c r="R530" i="5"/>
  <c r="R534" i="5"/>
  <c r="R538" i="5"/>
  <c r="R542" i="5"/>
  <c r="R546" i="5"/>
  <c r="R550" i="5"/>
  <c r="R558" i="5"/>
  <c r="R439" i="5"/>
  <c r="R451" i="5"/>
  <c r="R463" i="5"/>
  <c r="R475" i="5"/>
  <c r="R487" i="5"/>
  <c r="R503" i="5"/>
  <c r="R515" i="5"/>
  <c r="R527" i="5"/>
  <c r="R539" i="5"/>
  <c r="R551" i="5"/>
  <c r="R6" i="5"/>
  <c r="R520" i="5"/>
  <c r="R532" i="5"/>
  <c r="Q7" i="5"/>
  <c r="Q11" i="5"/>
  <c r="Q15" i="5"/>
  <c r="Q19" i="5"/>
  <c r="Q23" i="5"/>
  <c r="Q27" i="5"/>
  <c r="Q31" i="5"/>
  <c r="Q35" i="5"/>
  <c r="Q39" i="5"/>
  <c r="Q43" i="5"/>
  <c r="Q47" i="5"/>
  <c r="Q51" i="5"/>
  <c r="Q55" i="5"/>
  <c r="Q59" i="5"/>
  <c r="Q63" i="5"/>
  <c r="Q67" i="5"/>
  <c r="Q71" i="5"/>
  <c r="Q75" i="5"/>
  <c r="Q79" i="5"/>
  <c r="Q83" i="5"/>
  <c r="Q87" i="5"/>
  <c r="Q91" i="5"/>
  <c r="Q95" i="5"/>
  <c r="Q99" i="5"/>
  <c r="Q103" i="5"/>
  <c r="Q107" i="5"/>
  <c r="Q111" i="5"/>
  <c r="Q115" i="5"/>
  <c r="Q119" i="5"/>
  <c r="Q123" i="5"/>
  <c r="Q127" i="5"/>
  <c r="Q131" i="5"/>
  <c r="Q135" i="5"/>
  <c r="Q139" i="5"/>
  <c r="Q143" i="5"/>
  <c r="Q147" i="5"/>
  <c r="Q151" i="5"/>
  <c r="Q155" i="5"/>
  <c r="Q159" i="5"/>
  <c r="Q163" i="5"/>
  <c r="Q167" i="5"/>
  <c r="Q171" i="5"/>
  <c r="Q175" i="5"/>
  <c r="Q179" i="5"/>
  <c r="Q183" i="5"/>
  <c r="Q187" i="5"/>
  <c r="Q191" i="5"/>
  <c r="Q195" i="5"/>
  <c r="Q199" i="5"/>
  <c r="Q203" i="5"/>
  <c r="Q207" i="5"/>
  <c r="Q211" i="5"/>
  <c r="Q215" i="5"/>
  <c r="Q219" i="5"/>
  <c r="Q223" i="5"/>
  <c r="Q227" i="5"/>
  <c r="Q231" i="5"/>
  <c r="Q235" i="5"/>
  <c r="Q239" i="5"/>
  <c r="Q243" i="5"/>
  <c r="Q247" i="5"/>
  <c r="Q251" i="5"/>
  <c r="Q255" i="5"/>
  <c r="Q259" i="5"/>
  <c r="Q263" i="5"/>
  <c r="Q267" i="5"/>
  <c r="Q271" i="5"/>
  <c r="Q275" i="5"/>
  <c r="Q279" i="5"/>
  <c r="Q283" i="5"/>
  <c r="Q287" i="5"/>
  <c r="Q291" i="5"/>
  <c r="Q295" i="5"/>
  <c r="Q299" i="5"/>
  <c r="Q303" i="5"/>
  <c r="Q307" i="5"/>
  <c r="Q311" i="5"/>
  <c r="Q315" i="5"/>
  <c r="Q319" i="5"/>
  <c r="Q323" i="5"/>
  <c r="Q327" i="5"/>
  <c r="Q331" i="5"/>
  <c r="Q335" i="5"/>
  <c r="Q8" i="5"/>
  <c r="Q12" i="5"/>
  <c r="Q16" i="5"/>
  <c r="Q20" i="5"/>
  <c r="Q24" i="5"/>
  <c r="Q28" i="5"/>
  <c r="Q32" i="5"/>
  <c r="Q36" i="5"/>
  <c r="Q40" i="5"/>
  <c r="Q44" i="5"/>
  <c r="Q48" i="5"/>
  <c r="Q52" i="5"/>
  <c r="Q56" i="5"/>
  <c r="Q60" i="5"/>
  <c r="Q64" i="5"/>
  <c r="Q68" i="5"/>
  <c r="Q72" i="5"/>
  <c r="Q76" i="5"/>
  <c r="Q80" i="5"/>
  <c r="Q84" i="5"/>
  <c r="Q88" i="5"/>
  <c r="Q92" i="5"/>
  <c r="Q96" i="5"/>
  <c r="Q100" i="5"/>
  <c r="Q104" i="5"/>
  <c r="Q108" i="5"/>
  <c r="Q112" i="5"/>
  <c r="Q116" i="5"/>
  <c r="Q120" i="5"/>
  <c r="Q124" i="5"/>
  <c r="Q128" i="5"/>
  <c r="Q132" i="5"/>
  <c r="Q136" i="5"/>
  <c r="Q140" i="5"/>
  <c r="Q144" i="5"/>
  <c r="Q148" i="5"/>
  <c r="Q152" i="5"/>
  <c r="Q156" i="5"/>
  <c r="Q160" i="5"/>
  <c r="Q164" i="5"/>
  <c r="Q168" i="5"/>
  <c r="Q172" i="5"/>
  <c r="Q176" i="5"/>
  <c r="Q180" i="5"/>
  <c r="Q184" i="5"/>
  <c r="Q188" i="5"/>
  <c r="Q192" i="5"/>
  <c r="Q196" i="5"/>
  <c r="Q200" i="5"/>
  <c r="Q204" i="5"/>
  <c r="Q208" i="5"/>
  <c r="Q212" i="5"/>
  <c r="Q216" i="5"/>
  <c r="Q220" i="5"/>
  <c r="Q224" i="5"/>
  <c r="Q228" i="5"/>
  <c r="Q232" i="5"/>
  <c r="Q236" i="5"/>
  <c r="Q240" i="5"/>
  <c r="Q244" i="5"/>
  <c r="Q248" i="5"/>
  <c r="Q252" i="5"/>
  <c r="Q256" i="5"/>
  <c r="Q260" i="5"/>
  <c r="Q264" i="5"/>
  <c r="Q268" i="5"/>
  <c r="Q272" i="5"/>
  <c r="Q276" i="5"/>
  <c r="Q280" i="5"/>
  <c r="Q284" i="5"/>
  <c r="Q288" i="5"/>
  <c r="Q292" i="5"/>
  <c r="Q296" i="5"/>
  <c r="Q300" i="5"/>
  <c r="Q304" i="5"/>
  <c r="Q308" i="5"/>
  <c r="Q312" i="5"/>
  <c r="Q316" i="5"/>
  <c r="Q320" i="5"/>
  <c r="Q324" i="5"/>
  <c r="Q328" i="5"/>
  <c r="Q332" i="5"/>
  <c r="Q336" i="5"/>
  <c r="Q340" i="5"/>
  <c r="Q344" i="5"/>
  <c r="Q9" i="5"/>
  <c r="Q13" i="5"/>
  <c r="Q17" i="5"/>
  <c r="Q21" i="5"/>
  <c r="Q25" i="5"/>
  <c r="Q29" i="5"/>
  <c r="Q33" i="5"/>
  <c r="Q37" i="5"/>
  <c r="Q41" i="5"/>
  <c r="Q45" i="5"/>
  <c r="Q49" i="5"/>
  <c r="Q53" i="5"/>
  <c r="Q57" i="5"/>
  <c r="Q61" i="5"/>
  <c r="Q65" i="5"/>
  <c r="Q69" i="5"/>
  <c r="Q73" i="5"/>
  <c r="Q77" i="5"/>
  <c r="Q81" i="5"/>
  <c r="Q85" i="5"/>
  <c r="Q89" i="5"/>
  <c r="Q93" i="5"/>
  <c r="Q97" i="5"/>
  <c r="Q101" i="5"/>
  <c r="Q105" i="5"/>
  <c r="Q109" i="5"/>
  <c r="Q113" i="5"/>
  <c r="Q117" i="5"/>
  <c r="Q121" i="5"/>
  <c r="Q125" i="5"/>
  <c r="Q129" i="5"/>
  <c r="Q133" i="5"/>
  <c r="Q137" i="5"/>
  <c r="Q141" i="5"/>
  <c r="Q145" i="5"/>
  <c r="Q149" i="5"/>
  <c r="Q153" i="5"/>
  <c r="Q157" i="5"/>
  <c r="Q161" i="5"/>
  <c r="Q165" i="5"/>
  <c r="Q169" i="5"/>
  <c r="Q173" i="5"/>
  <c r="Q177" i="5"/>
  <c r="Q181" i="5"/>
  <c r="Q185" i="5"/>
  <c r="Q189" i="5"/>
  <c r="Q193" i="5"/>
  <c r="Q197" i="5"/>
  <c r="Q201" i="5"/>
  <c r="Q205" i="5"/>
  <c r="Q209" i="5"/>
  <c r="Q213" i="5"/>
  <c r="Q217" i="5"/>
  <c r="Q221" i="5"/>
  <c r="Q225" i="5"/>
  <c r="Q229" i="5"/>
  <c r="Q233" i="5"/>
  <c r="Q237" i="5"/>
  <c r="Q241" i="5"/>
  <c r="Q245" i="5"/>
  <c r="Q249" i="5"/>
  <c r="Q253" i="5"/>
  <c r="Q257" i="5"/>
  <c r="Q261" i="5"/>
  <c r="Q265" i="5"/>
  <c r="Q269" i="5"/>
  <c r="Q273" i="5"/>
  <c r="Q277" i="5"/>
  <c r="Q281" i="5"/>
  <c r="Q285" i="5"/>
  <c r="Q289" i="5"/>
  <c r="Q293" i="5"/>
  <c r="Q297" i="5"/>
  <c r="Q301" i="5"/>
  <c r="Q305" i="5"/>
  <c r="Q309" i="5"/>
  <c r="Q313" i="5"/>
  <c r="Q317" i="5"/>
  <c r="Q321" i="5"/>
  <c r="Q325" i="5"/>
  <c r="Q10" i="5"/>
  <c r="Q14" i="5"/>
  <c r="Q18" i="5"/>
  <c r="Q22" i="5"/>
  <c r="Q26" i="5"/>
  <c r="Q30" i="5"/>
  <c r="Q34" i="5"/>
  <c r="Q38" i="5"/>
  <c r="Q42" i="5"/>
  <c r="Q46" i="5"/>
  <c r="Q50" i="5"/>
  <c r="Q54" i="5"/>
  <c r="Q58" i="5"/>
  <c r="Q62" i="5"/>
  <c r="Q66" i="5"/>
  <c r="Q70" i="5"/>
  <c r="Q74" i="5"/>
  <c r="Q78" i="5"/>
  <c r="Q82" i="5"/>
  <c r="Q86" i="5"/>
  <c r="Q90" i="5"/>
  <c r="Q94" i="5"/>
  <c r="Q98" i="5"/>
  <c r="Q102" i="5"/>
  <c r="Q106" i="5"/>
  <c r="Q110" i="5"/>
  <c r="Q114" i="5"/>
  <c r="Q118" i="5"/>
  <c r="Q122" i="5"/>
  <c r="Q126" i="5"/>
  <c r="Q130" i="5"/>
  <c r="Q134" i="5"/>
  <c r="Q138" i="5"/>
  <c r="Q142" i="5"/>
  <c r="Q146" i="5"/>
  <c r="Q150" i="5"/>
  <c r="Q154" i="5"/>
  <c r="Q158" i="5"/>
  <c r="Q162" i="5"/>
  <c r="Q166" i="5"/>
  <c r="Q170" i="5"/>
  <c r="Q174" i="5"/>
  <c r="Q178" i="5"/>
  <c r="Q182" i="5"/>
  <c r="Q186" i="5"/>
  <c r="Q190" i="5"/>
  <c r="Q194" i="5"/>
  <c r="Q198" i="5"/>
  <c r="Q202" i="5"/>
  <c r="Q206" i="5"/>
  <c r="Q210" i="5"/>
  <c r="Q214" i="5"/>
  <c r="Q218" i="5"/>
  <c r="Q222" i="5"/>
  <c r="Q226" i="5"/>
  <c r="Q230" i="5"/>
  <c r="Q234" i="5"/>
  <c r="Q238" i="5"/>
  <c r="Q242" i="5"/>
  <c r="Q246" i="5"/>
  <c r="Q250" i="5"/>
  <c r="Q254" i="5"/>
  <c r="Q258" i="5"/>
  <c r="Q262" i="5"/>
  <c r="Q266" i="5"/>
  <c r="Q270" i="5"/>
  <c r="Q274" i="5"/>
  <c r="Q278" i="5"/>
  <c r="Q282" i="5"/>
  <c r="Q286" i="5"/>
  <c r="Q290" i="5"/>
  <c r="Q294" i="5"/>
  <c r="Q298" i="5"/>
  <c r="Q302" i="5"/>
  <c r="Q306" i="5"/>
  <c r="Q310" i="5"/>
  <c r="Q314" i="5"/>
  <c r="Q318" i="5"/>
  <c r="Q322" i="5"/>
  <c r="Q330" i="5"/>
  <c r="Q338" i="5"/>
  <c r="Q343" i="5"/>
  <c r="Q348" i="5"/>
  <c r="Q352" i="5"/>
  <c r="Q356" i="5"/>
  <c r="Q360" i="5"/>
  <c r="Q364" i="5"/>
  <c r="Q368" i="5"/>
  <c r="Q372" i="5"/>
  <c r="Q376" i="5"/>
  <c r="Q380" i="5"/>
  <c r="Q384" i="5"/>
  <c r="Q388" i="5"/>
  <c r="Q392" i="5"/>
  <c r="Q396" i="5"/>
  <c r="Q400" i="5"/>
  <c r="Q404" i="5"/>
  <c r="Q408" i="5"/>
  <c r="Q412" i="5"/>
  <c r="Q416" i="5"/>
  <c r="Q420" i="5"/>
  <c r="Q424" i="5"/>
  <c r="Q428" i="5"/>
  <c r="Q432" i="5"/>
  <c r="Q436" i="5"/>
  <c r="Q440" i="5"/>
  <c r="Q444" i="5"/>
  <c r="Q448" i="5"/>
  <c r="Q452" i="5"/>
  <c r="Q456" i="5"/>
  <c r="Q460" i="5"/>
  <c r="Q464" i="5"/>
  <c r="Q468" i="5"/>
  <c r="Q472" i="5"/>
  <c r="Q476" i="5"/>
  <c r="Q480" i="5"/>
  <c r="Q484" i="5"/>
  <c r="Q488" i="5"/>
  <c r="Q492" i="5"/>
  <c r="Q496" i="5"/>
  <c r="Q500" i="5"/>
  <c r="Q504" i="5"/>
  <c r="Q508" i="5"/>
  <c r="Q512" i="5"/>
  <c r="Q520" i="5"/>
  <c r="Q528" i="5"/>
  <c r="Q536" i="5"/>
  <c r="Q544" i="5"/>
  <c r="Q333" i="5"/>
  <c r="Q339" i="5"/>
  <c r="Q345" i="5"/>
  <c r="Q349" i="5"/>
  <c r="Q353" i="5"/>
  <c r="Q357" i="5"/>
  <c r="Q361" i="5"/>
  <c r="Q365" i="5"/>
  <c r="Q369" i="5"/>
  <c r="Q373" i="5"/>
  <c r="Q377" i="5"/>
  <c r="Q381" i="5"/>
  <c r="Q385" i="5"/>
  <c r="Q389" i="5"/>
  <c r="Q393" i="5"/>
  <c r="Q397" i="5"/>
  <c r="Q401" i="5"/>
  <c r="Q405" i="5"/>
  <c r="Q409" i="5"/>
  <c r="Q413" i="5"/>
  <c r="Q417" i="5"/>
  <c r="Q421" i="5"/>
  <c r="Q425" i="5"/>
  <c r="Q429" i="5"/>
  <c r="Q433" i="5"/>
  <c r="Q437" i="5"/>
  <c r="Q441" i="5"/>
  <c r="Q445" i="5"/>
  <c r="Q449" i="5"/>
  <c r="Q453" i="5"/>
  <c r="Q457" i="5"/>
  <c r="Q461" i="5"/>
  <c r="Q465" i="5"/>
  <c r="Q469" i="5"/>
  <c r="Q473" i="5"/>
  <c r="Q477" i="5"/>
  <c r="Q481" i="5"/>
  <c r="Q485" i="5"/>
  <c r="Q489" i="5"/>
  <c r="Q493" i="5"/>
  <c r="Q497" i="5"/>
  <c r="Q501" i="5"/>
  <c r="Q505" i="5"/>
  <c r="Q509" i="5"/>
  <c r="Q513" i="5"/>
  <c r="Q517" i="5"/>
  <c r="Q521" i="5"/>
  <c r="Q525" i="5"/>
  <c r="Q529" i="5"/>
  <c r="Q533" i="5"/>
  <c r="Q537" i="5"/>
  <c r="Q541" i="5"/>
  <c r="Q545" i="5"/>
  <c r="Q549" i="5"/>
  <c r="Q553" i="5"/>
  <c r="Q557" i="5"/>
  <c r="Q518" i="5"/>
  <c r="Q526" i="5"/>
  <c r="Q534" i="5"/>
  <c r="Q542" i="5"/>
  <c r="Q550" i="5"/>
  <c r="Q558" i="5"/>
  <c r="Q548" i="5"/>
  <c r="Q326" i="5"/>
  <c r="Q334" i="5"/>
  <c r="Q341" i="5"/>
  <c r="Q346" i="5"/>
  <c r="Q350" i="5"/>
  <c r="Q354" i="5"/>
  <c r="Q358" i="5"/>
  <c r="Q362" i="5"/>
  <c r="Q366" i="5"/>
  <c r="Q370" i="5"/>
  <c r="Q374" i="5"/>
  <c r="Q378" i="5"/>
  <c r="Q382" i="5"/>
  <c r="Q386" i="5"/>
  <c r="Q390" i="5"/>
  <c r="Q394" i="5"/>
  <c r="Q398" i="5"/>
  <c r="Q402" i="5"/>
  <c r="Q406" i="5"/>
  <c r="Q410" i="5"/>
  <c r="Q414" i="5"/>
  <c r="Q418" i="5"/>
  <c r="Q422" i="5"/>
  <c r="Q426" i="5"/>
  <c r="Q430" i="5"/>
  <c r="Q434" i="5"/>
  <c r="Q438" i="5"/>
  <c r="Q442" i="5"/>
  <c r="Q446" i="5"/>
  <c r="Q450" i="5"/>
  <c r="Q454" i="5"/>
  <c r="Q458" i="5"/>
  <c r="Q462" i="5"/>
  <c r="Q466" i="5"/>
  <c r="Q470" i="5"/>
  <c r="Q474" i="5"/>
  <c r="Q478" i="5"/>
  <c r="Q482" i="5"/>
  <c r="Q486" i="5"/>
  <c r="Q490" i="5"/>
  <c r="Q494" i="5"/>
  <c r="Q498" i="5"/>
  <c r="Q502" i="5"/>
  <c r="Q506" i="5"/>
  <c r="Q510" i="5"/>
  <c r="Q514" i="5"/>
  <c r="Q522" i="5"/>
  <c r="Q530" i="5"/>
  <c r="Q538" i="5"/>
  <c r="Q546" i="5"/>
  <c r="Q554" i="5"/>
  <c r="Q552" i="5"/>
  <c r="Q329" i="5"/>
  <c r="Q337" i="5"/>
  <c r="Q342" i="5"/>
  <c r="Q347" i="5"/>
  <c r="Q351" i="5"/>
  <c r="Q355" i="5"/>
  <c r="Q359" i="5"/>
  <c r="Q363" i="5"/>
  <c r="Q367" i="5"/>
  <c r="Q371" i="5"/>
  <c r="Q375" i="5"/>
  <c r="Q379" i="5"/>
  <c r="Q383" i="5"/>
  <c r="Q387" i="5"/>
  <c r="Q391" i="5"/>
  <c r="Q395" i="5"/>
  <c r="Q399" i="5"/>
  <c r="Q403" i="5"/>
  <c r="Q407" i="5"/>
  <c r="Q411" i="5"/>
  <c r="Q415" i="5"/>
  <c r="Q419" i="5"/>
  <c r="Q423" i="5"/>
  <c r="Q427" i="5"/>
  <c r="Q431" i="5"/>
  <c r="Q435" i="5"/>
  <c r="Q439" i="5"/>
  <c r="Q443" i="5"/>
  <c r="Q447" i="5"/>
  <c r="Q451" i="5"/>
  <c r="Q455" i="5"/>
  <c r="Q459" i="5"/>
  <c r="Q463" i="5"/>
  <c r="Q467" i="5"/>
  <c r="Q471" i="5"/>
  <c r="Q475" i="5"/>
  <c r="Q479" i="5"/>
  <c r="Q483" i="5"/>
  <c r="Q487" i="5"/>
  <c r="Q491" i="5"/>
  <c r="Q495" i="5"/>
  <c r="Q499" i="5"/>
  <c r="Q503" i="5"/>
  <c r="Q507" i="5"/>
  <c r="Q511" i="5"/>
  <c r="Q515" i="5"/>
  <c r="Q519" i="5"/>
  <c r="Q523" i="5"/>
  <c r="Q527" i="5"/>
  <c r="Q531" i="5"/>
  <c r="Q535" i="5"/>
  <c r="Q539" i="5"/>
  <c r="Q543" i="5"/>
  <c r="Q547" i="5"/>
  <c r="Q551" i="5"/>
  <c r="Q555" i="5"/>
  <c r="Q6" i="5"/>
  <c r="Q516" i="5"/>
  <c r="Q524" i="5"/>
  <c r="Q532" i="5"/>
  <c r="Q540" i="5"/>
  <c r="Q556" i="5"/>
  <c r="H451" i="5"/>
  <c r="H552" i="5"/>
  <c r="H536" i="5"/>
  <c r="H528" i="5"/>
  <c r="H520" i="5"/>
  <c r="H512" i="5"/>
  <c r="H504" i="5"/>
  <c r="H496" i="5"/>
  <c r="H488" i="5"/>
  <c r="H480" i="5"/>
  <c r="H472" i="5"/>
  <c r="H464" i="5"/>
  <c r="H456" i="5"/>
  <c r="H448" i="5"/>
  <c r="H444" i="5"/>
  <c r="H544" i="5"/>
  <c r="H6" i="5"/>
  <c r="H551" i="5"/>
  <c r="H543" i="5"/>
  <c r="H535" i="5"/>
  <c r="H527" i="5"/>
  <c r="H519" i="5"/>
  <c r="H511" i="5"/>
  <c r="H503" i="5"/>
  <c r="H495" i="5"/>
  <c r="H487" i="5"/>
  <c r="H479" i="5"/>
  <c r="H471" i="5"/>
  <c r="H455" i="5"/>
  <c r="H556" i="5"/>
  <c r="H548" i="5"/>
  <c r="H540" i="5"/>
  <c r="H532" i="5"/>
  <c r="H524" i="5"/>
  <c r="H516" i="5"/>
  <c r="H508" i="5"/>
  <c r="H500" i="5"/>
  <c r="H492" i="5"/>
  <c r="H484" i="5"/>
  <c r="H476" i="5"/>
  <c r="H468" i="5"/>
  <c r="H460" i="5"/>
  <c r="H452" i="5"/>
  <c r="H463" i="5"/>
  <c r="H555" i="5"/>
  <c r="H547" i="5"/>
  <c r="H539" i="5"/>
  <c r="H531" i="5"/>
  <c r="H523" i="5"/>
  <c r="H515" i="5"/>
  <c r="H507" i="5"/>
  <c r="H499" i="5"/>
  <c r="H491" i="5"/>
  <c r="H483" i="5"/>
  <c r="H475" i="5"/>
  <c r="H467" i="5"/>
  <c r="H459" i="5"/>
  <c r="H10" i="5"/>
  <c r="H14" i="5"/>
  <c r="H18" i="5"/>
  <c r="H22" i="5"/>
  <c r="H26" i="5"/>
  <c r="H30" i="5"/>
  <c r="H34" i="5"/>
  <c r="H38" i="5"/>
  <c r="H42" i="5"/>
  <c r="H46" i="5"/>
  <c r="H50" i="5"/>
  <c r="H54" i="5"/>
  <c r="H58" i="5"/>
  <c r="H62" i="5"/>
  <c r="H66" i="5"/>
  <c r="H70" i="5"/>
  <c r="H74" i="5"/>
  <c r="H78" i="5"/>
  <c r="H82" i="5"/>
  <c r="H86" i="5"/>
  <c r="H90" i="5"/>
  <c r="H94" i="5"/>
  <c r="H98" i="5"/>
  <c r="H102" i="5"/>
  <c r="H106" i="5"/>
  <c r="H110" i="5"/>
  <c r="H114" i="5"/>
  <c r="H118" i="5"/>
  <c r="H122" i="5"/>
  <c r="H126" i="5"/>
  <c r="H130" i="5"/>
  <c r="H134" i="5"/>
  <c r="H138" i="5"/>
  <c r="H142" i="5"/>
  <c r="H146" i="5"/>
  <c r="H150" i="5"/>
  <c r="H154" i="5"/>
  <c r="H158" i="5"/>
  <c r="H162" i="5"/>
  <c r="H166" i="5"/>
  <c r="H170" i="5"/>
  <c r="H174" i="5"/>
  <c r="H178" i="5"/>
  <c r="H182" i="5"/>
  <c r="H186" i="5"/>
  <c r="H190" i="5"/>
  <c r="H194" i="5"/>
  <c r="H198" i="5"/>
  <c r="H202" i="5"/>
  <c r="H206" i="5"/>
  <c r="H210" i="5"/>
  <c r="H214" i="5"/>
  <c r="H218" i="5"/>
  <c r="H222" i="5"/>
  <c r="H226" i="5"/>
  <c r="H230" i="5"/>
  <c r="H234" i="5"/>
  <c r="H238" i="5"/>
  <c r="H242" i="5"/>
  <c r="H246" i="5"/>
  <c r="H250" i="5"/>
  <c r="H254" i="5"/>
  <c r="H258" i="5"/>
  <c r="H262" i="5"/>
  <c r="H266" i="5"/>
  <c r="H270" i="5"/>
  <c r="H274" i="5"/>
  <c r="H278" i="5"/>
  <c r="H282" i="5"/>
  <c r="H286" i="5"/>
  <c r="H290" i="5"/>
  <c r="H294" i="5"/>
  <c r="H298" i="5"/>
  <c r="H7" i="5"/>
  <c r="H11" i="5"/>
  <c r="H15" i="5"/>
  <c r="H19" i="5"/>
  <c r="H23" i="5"/>
  <c r="H27" i="5"/>
  <c r="H31" i="5"/>
  <c r="H35" i="5"/>
  <c r="H39" i="5"/>
  <c r="H43" i="5"/>
  <c r="H47" i="5"/>
  <c r="H51" i="5"/>
  <c r="H55" i="5"/>
  <c r="H59" i="5"/>
  <c r="H63" i="5"/>
  <c r="H67" i="5"/>
  <c r="H71" i="5"/>
  <c r="H75" i="5"/>
  <c r="H79" i="5"/>
  <c r="H83" i="5"/>
  <c r="H87" i="5"/>
  <c r="H91" i="5"/>
  <c r="H95" i="5"/>
  <c r="H99" i="5"/>
  <c r="H103" i="5"/>
  <c r="H107" i="5"/>
  <c r="H111" i="5"/>
  <c r="H115" i="5"/>
  <c r="H119" i="5"/>
  <c r="H123" i="5"/>
  <c r="H127" i="5"/>
  <c r="H131" i="5"/>
  <c r="H135" i="5"/>
  <c r="H139" i="5"/>
  <c r="H143" i="5"/>
  <c r="H147" i="5"/>
  <c r="H151" i="5"/>
  <c r="H155" i="5"/>
  <c r="H159" i="5"/>
  <c r="H163" i="5"/>
  <c r="H167" i="5"/>
  <c r="H171" i="5"/>
  <c r="H175" i="5"/>
  <c r="H179" i="5"/>
  <c r="H183" i="5"/>
  <c r="H187" i="5"/>
  <c r="H191" i="5"/>
  <c r="H195" i="5"/>
  <c r="H199" i="5"/>
  <c r="H203" i="5"/>
  <c r="H207" i="5"/>
  <c r="H211" i="5"/>
  <c r="H215" i="5"/>
  <c r="H219" i="5"/>
  <c r="H223" i="5"/>
  <c r="H227" i="5"/>
  <c r="H231" i="5"/>
  <c r="H235" i="5"/>
  <c r="H239" i="5"/>
  <c r="H243" i="5"/>
  <c r="H247" i="5"/>
  <c r="H251" i="5"/>
  <c r="H255" i="5"/>
  <c r="H259" i="5"/>
  <c r="H263" i="5"/>
  <c r="H267" i="5"/>
  <c r="H271" i="5"/>
  <c r="H275" i="5"/>
  <c r="H279" i="5"/>
  <c r="H283" i="5"/>
  <c r="H287" i="5"/>
  <c r="H291" i="5"/>
  <c r="H295" i="5"/>
  <c r="H299" i="5"/>
  <c r="H303" i="5"/>
  <c r="H307" i="5"/>
  <c r="H311" i="5"/>
  <c r="H315" i="5"/>
  <c r="H319" i="5"/>
  <c r="H323" i="5"/>
  <c r="H327" i="5"/>
  <c r="H8" i="5"/>
  <c r="H12" i="5"/>
  <c r="H16" i="5"/>
  <c r="H20" i="5"/>
  <c r="H24" i="5"/>
  <c r="H28" i="5"/>
  <c r="H32" i="5"/>
  <c r="H36" i="5"/>
  <c r="H40" i="5"/>
  <c r="H44" i="5"/>
  <c r="H48" i="5"/>
  <c r="H52" i="5"/>
  <c r="H56" i="5"/>
  <c r="H60" i="5"/>
  <c r="H64" i="5"/>
  <c r="H68" i="5"/>
  <c r="H72" i="5"/>
  <c r="H76" i="5"/>
  <c r="H80" i="5"/>
  <c r="H84" i="5"/>
  <c r="H88" i="5"/>
  <c r="H92" i="5"/>
  <c r="H96" i="5"/>
  <c r="H100" i="5"/>
  <c r="H104" i="5"/>
  <c r="H108" i="5"/>
  <c r="H112" i="5"/>
  <c r="H116" i="5"/>
  <c r="H120" i="5"/>
  <c r="H124" i="5"/>
  <c r="H128" i="5"/>
  <c r="H132" i="5"/>
  <c r="H136" i="5"/>
  <c r="H140" i="5"/>
  <c r="H144" i="5"/>
  <c r="H148" i="5"/>
  <c r="H152" i="5"/>
  <c r="H156" i="5"/>
  <c r="H160" i="5"/>
  <c r="H164" i="5"/>
  <c r="H168" i="5"/>
  <c r="H172" i="5"/>
  <c r="H176" i="5"/>
  <c r="H180" i="5"/>
  <c r="H184" i="5"/>
  <c r="H188" i="5"/>
  <c r="H192" i="5"/>
  <c r="H196" i="5"/>
  <c r="H200" i="5"/>
  <c r="H204" i="5"/>
  <c r="H208" i="5"/>
  <c r="H212" i="5"/>
  <c r="H216" i="5"/>
  <c r="H220" i="5"/>
  <c r="H224" i="5"/>
  <c r="H228" i="5"/>
  <c r="H232" i="5"/>
  <c r="H236" i="5"/>
  <c r="H240" i="5"/>
  <c r="H244" i="5"/>
  <c r="H248" i="5"/>
  <c r="H252" i="5"/>
  <c r="H256" i="5"/>
  <c r="H260" i="5"/>
  <c r="H264" i="5"/>
  <c r="H268" i="5"/>
  <c r="H272" i="5"/>
  <c r="H276" i="5"/>
  <c r="H280" i="5"/>
  <c r="H284" i="5"/>
  <c r="H288" i="5"/>
  <c r="H292" i="5"/>
  <c r="H296" i="5"/>
  <c r="H300" i="5"/>
  <c r="H304" i="5"/>
  <c r="H308" i="5"/>
  <c r="H312" i="5"/>
  <c r="H316" i="5"/>
  <c r="H320" i="5"/>
  <c r="H324" i="5"/>
  <c r="H328" i="5"/>
  <c r="H332" i="5"/>
  <c r="H9" i="5"/>
  <c r="H13" i="5"/>
  <c r="H17" i="5"/>
  <c r="H21" i="5"/>
  <c r="H25" i="5"/>
  <c r="H29" i="5"/>
  <c r="H33" i="5"/>
  <c r="H37" i="5"/>
  <c r="H41" i="5"/>
  <c r="H45" i="5"/>
  <c r="H49" i="5"/>
  <c r="H53" i="5"/>
  <c r="H57" i="5"/>
  <c r="H61" i="5"/>
  <c r="H65" i="5"/>
  <c r="H69" i="5"/>
  <c r="H73" i="5"/>
  <c r="H77" i="5"/>
  <c r="H81" i="5"/>
  <c r="H85" i="5"/>
  <c r="H89" i="5"/>
  <c r="H93" i="5"/>
  <c r="H97" i="5"/>
  <c r="H101" i="5"/>
  <c r="H105" i="5"/>
  <c r="H109" i="5"/>
  <c r="H113" i="5"/>
  <c r="H117" i="5"/>
  <c r="H121" i="5"/>
  <c r="H125" i="5"/>
  <c r="H129" i="5"/>
  <c r="H133" i="5"/>
  <c r="H137" i="5"/>
  <c r="H141" i="5"/>
  <c r="H145" i="5"/>
  <c r="H149" i="5"/>
  <c r="H153" i="5"/>
  <c r="H157" i="5"/>
  <c r="H161" i="5"/>
  <c r="H165" i="5"/>
  <c r="H169" i="5"/>
  <c r="H173" i="5"/>
  <c r="H177" i="5"/>
  <c r="H181" i="5"/>
  <c r="H185" i="5"/>
  <c r="H189" i="5"/>
  <c r="H193" i="5"/>
  <c r="H197" i="5"/>
  <c r="H201" i="5"/>
  <c r="H205" i="5"/>
  <c r="H209" i="5"/>
  <c r="H213" i="5"/>
  <c r="H217" i="5"/>
  <c r="H221" i="5"/>
  <c r="H225" i="5"/>
  <c r="H229" i="5"/>
  <c r="H233" i="5"/>
  <c r="H237" i="5"/>
  <c r="H241" i="5"/>
  <c r="H245" i="5"/>
  <c r="H249" i="5"/>
  <c r="H253" i="5"/>
  <c r="H257" i="5"/>
  <c r="H261" i="5"/>
  <c r="H265" i="5"/>
  <c r="H269" i="5"/>
  <c r="H273" i="5"/>
  <c r="H277" i="5"/>
  <c r="H281" i="5"/>
  <c r="H285" i="5"/>
  <c r="H289" i="5"/>
  <c r="H293" i="5"/>
  <c r="H297" i="5"/>
  <c r="H301" i="5"/>
  <c r="H305" i="5"/>
  <c r="H309" i="5"/>
  <c r="H313" i="5"/>
  <c r="H317" i="5"/>
  <c r="H321" i="5"/>
  <c r="H325" i="5"/>
  <c r="H329" i="5"/>
  <c r="H333" i="5"/>
  <c r="H337" i="5"/>
  <c r="H341" i="5"/>
  <c r="H345" i="5"/>
  <c r="H558" i="5"/>
  <c r="H554" i="5"/>
  <c r="H550" i="5"/>
  <c r="H546" i="5"/>
  <c r="H542" i="5"/>
  <c r="H538" i="5"/>
  <c r="H534" i="5"/>
  <c r="H530" i="5"/>
  <c r="H526" i="5"/>
  <c r="H522" i="5"/>
  <c r="H518" i="5"/>
  <c r="H514" i="5"/>
  <c r="H510" i="5"/>
  <c r="H506" i="5"/>
  <c r="H502" i="5"/>
  <c r="H498" i="5"/>
  <c r="H494" i="5"/>
  <c r="H490" i="5"/>
  <c r="H486" i="5"/>
  <c r="H482" i="5"/>
  <c r="H478" i="5"/>
  <c r="H474" i="5"/>
  <c r="H470" i="5"/>
  <c r="H466" i="5"/>
  <c r="H462" i="5"/>
  <c r="H458" i="5"/>
  <c r="H454" i="5"/>
  <c r="H450" i="5"/>
  <c r="H446" i="5"/>
  <c r="H442" i="5"/>
  <c r="H438" i="5"/>
  <c r="H434" i="5"/>
  <c r="H430" i="5"/>
  <c r="H426" i="5"/>
  <c r="H422" i="5"/>
  <c r="H418" i="5"/>
  <c r="H414" i="5"/>
  <c r="H410" i="5"/>
  <c r="H406" i="5"/>
  <c r="H402" i="5"/>
  <c r="H398" i="5"/>
  <c r="H394" i="5"/>
  <c r="H390" i="5"/>
  <c r="H386" i="5"/>
  <c r="H382" i="5"/>
  <c r="H378" i="5"/>
  <c r="H374" i="5"/>
  <c r="H370" i="5"/>
  <c r="H366" i="5"/>
  <c r="H362" i="5"/>
  <c r="H358" i="5"/>
  <c r="H354" i="5"/>
  <c r="H350" i="5"/>
  <c r="H346" i="5"/>
  <c r="H340" i="5"/>
  <c r="H335" i="5"/>
  <c r="H326" i="5"/>
  <c r="H310" i="5"/>
  <c r="H447" i="5"/>
  <c r="H557" i="5"/>
  <c r="H553" i="5"/>
  <c r="H549" i="5"/>
  <c r="H545" i="5"/>
  <c r="H541" i="5"/>
  <c r="H537" i="5"/>
  <c r="H533" i="5"/>
  <c r="H529" i="5"/>
  <c r="H525" i="5"/>
  <c r="H521" i="5"/>
  <c r="H517" i="5"/>
  <c r="H513" i="5"/>
  <c r="H509" i="5"/>
  <c r="H505" i="5"/>
  <c r="H501" i="5"/>
  <c r="H497" i="5"/>
  <c r="H493" i="5"/>
  <c r="H489" i="5"/>
  <c r="H485" i="5"/>
  <c r="H481" i="5"/>
  <c r="H477" i="5"/>
  <c r="H473" i="5"/>
  <c r="H469" i="5"/>
  <c r="H465" i="5"/>
  <c r="H461" i="5"/>
  <c r="H457" i="5"/>
  <c r="H453" i="5"/>
  <c r="H449" i="5"/>
  <c r="H445" i="5"/>
  <c r="H441" i="5"/>
  <c r="H437" i="5"/>
  <c r="H433" i="5"/>
  <c r="H429" i="5"/>
  <c r="H425" i="5"/>
  <c r="H421" i="5"/>
  <c r="H417" i="5"/>
  <c r="H413" i="5"/>
  <c r="H409" i="5"/>
  <c r="H405" i="5"/>
  <c r="H401" i="5"/>
  <c r="H397" i="5"/>
  <c r="H393" i="5"/>
  <c r="H389" i="5"/>
  <c r="H385" i="5"/>
  <c r="H381" i="5"/>
  <c r="H377" i="5"/>
  <c r="H373" i="5"/>
  <c r="H369" i="5"/>
  <c r="H365" i="5"/>
  <c r="H361" i="5"/>
  <c r="H357" i="5"/>
  <c r="H353" i="5"/>
  <c r="H349" i="5"/>
  <c r="H344" i="5"/>
  <c r="H339" i="5"/>
  <c r="H334" i="5"/>
  <c r="H322" i="5"/>
  <c r="H306" i="5"/>
  <c r="H440" i="5"/>
  <c r="H436" i="5"/>
  <c r="H432" i="5"/>
  <c r="H428" i="5"/>
  <c r="H424" i="5"/>
  <c r="H420" i="5"/>
  <c r="H416" i="5"/>
  <c r="H412" i="5"/>
  <c r="H408" i="5"/>
  <c r="H404" i="5"/>
  <c r="H400" i="5"/>
  <c r="H396" i="5"/>
  <c r="H392" i="5"/>
  <c r="H388" i="5"/>
  <c r="H384" i="5"/>
  <c r="H380" i="5"/>
  <c r="H376" i="5"/>
  <c r="H372" i="5"/>
  <c r="H368" i="5"/>
  <c r="H364" i="5"/>
  <c r="H360" i="5"/>
  <c r="H356" i="5"/>
  <c r="H352" i="5"/>
  <c r="H348" i="5"/>
  <c r="H343" i="5"/>
  <c r="H338" i="5"/>
  <c r="H331" i="5"/>
  <c r="H318" i="5"/>
  <c r="H302" i="5"/>
  <c r="H443" i="5"/>
  <c r="H439" i="5"/>
  <c r="H435" i="5"/>
  <c r="H431" i="5"/>
  <c r="H427" i="5"/>
  <c r="H423" i="5"/>
  <c r="H419" i="5"/>
  <c r="H415" i="5"/>
  <c r="H411" i="5"/>
  <c r="H407" i="5"/>
  <c r="H403" i="5"/>
  <c r="H399" i="5"/>
  <c r="H395" i="5"/>
  <c r="H391" i="5"/>
  <c r="H387" i="5"/>
  <c r="H383" i="5"/>
  <c r="H379" i="5"/>
  <c r="H375" i="5"/>
  <c r="H371" i="5"/>
  <c r="H367" i="5"/>
  <c r="H363" i="5"/>
  <c r="H359" i="5"/>
  <c r="H355" i="5"/>
  <c r="H351" i="5"/>
  <c r="H347" i="5"/>
  <c r="H342" i="5"/>
  <c r="H336" i="5"/>
  <c r="H330" i="5"/>
  <c r="H314" i="5"/>
  <c r="T200" i="5" l="1"/>
  <c r="S103" i="5"/>
  <c r="T6" i="5"/>
  <c r="T523" i="5"/>
  <c r="T557" i="5"/>
  <c r="S464" i="5"/>
  <c r="T545" i="5"/>
  <c r="T501" i="5"/>
  <c r="T481" i="5"/>
  <c r="S403" i="5"/>
  <c r="T417" i="5"/>
  <c r="T397" i="5"/>
  <c r="S531" i="5"/>
  <c r="T530" i="5"/>
  <c r="T533" i="5"/>
  <c r="T461" i="5"/>
  <c r="T373" i="5"/>
  <c r="S77" i="5"/>
  <c r="T498" i="5"/>
  <c r="T525" i="5"/>
  <c r="T437" i="5"/>
  <c r="T353" i="5"/>
  <c r="T329" i="5"/>
  <c r="T550" i="5"/>
  <c r="T494" i="5"/>
  <c r="T524" i="5"/>
  <c r="T484" i="5"/>
  <c r="T440" i="5"/>
  <c r="T542" i="5"/>
  <c r="T482" i="5"/>
  <c r="T541" i="5"/>
  <c r="T509" i="5"/>
  <c r="T465" i="5"/>
  <c r="T421" i="5"/>
  <c r="T381" i="5"/>
  <c r="T334" i="5"/>
  <c r="T506" i="5"/>
  <c r="T500" i="5"/>
  <c r="T412" i="5"/>
  <c r="T392" i="5"/>
  <c r="T543" i="5"/>
  <c r="T522" i="5"/>
  <c r="T549" i="5"/>
  <c r="T529" i="5"/>
  <c r="T485" i="5"/>
  <c r="T445" i="5"/>
  <c r="T401" i="5"/>
  <c r="T357" i="5"/>
  <c r="T531" i="5"/>
  <c r="T540" i="5"/>
  <c r="T456" i="5"/>
  <c r="T360" i="5"/>
  <c r="T338" i="5"/>
  <c r="T517" i="5"/>
  <c r="T497" i="5"/>
  <c r="T477" i="5"/>
  <c r="T453" i="5"/>
  <c r="T433" i="5"/>
  <c r="T413" i="5"/>
  <c r="T389" i="5"/>
  <c r="T369" i="5"/>
  <c r="T349" i="5"/>
  <c r="T309" i="5"/>
  <c r="T538" i="5"/>
  <c r="T486" i="5"/>
  <c r="T520" i="5"/>
  <c r="T476" i="5"/>
  <c r="T436" i="5"/>
  <c r="T388" i="5"/>
  <c r="T318" i="5"/>
  <c r="T513" i="5"/>
  <c r="T493" i="5"/>
  <c r="T469" i="5"/>
  <c r="T449" i="5"/>
  <c r="T429" i="5"/>
  <c r="T405" i="5"/>
  <c r="T385" i="5"/>
  <c r="T365" i="5"/>
  <c r="T340" i="5"/>
  <c r="T547" i="5"/>
  <c r="T526" i="5"/>
  <c r="T548" i="5"/>
  <c r="T504" i="5"/>
  <c r="T460" i="5"/>
  <c r="T420" i="5"/>
  <c r="T364" i="5"/>
  <c r="T515" i="5"/>
  <c r="T507" i="5"/>
  <c r="T487" i="5"/>
  <c r="T483" i="5"/>
  <c r="T459" i="5"/>
  <c r="T375" i="5"/>
  <c r="T363" i="5"/>
  <c r="T427" i="5"/>
  <c r="T518" i="5"/>
  <c r="T423" i="5"/>
  <c r="T502" i="5"/>
  <c r="T403" i="5"/>
  <c r="T337" i="5"/>
  <c r="T454" i="5"/>
  <c r="T451" i="5"/>
  <c r="T395" i="5"/>
  <c r="T325" i="5"/>
  <c r="T438" i="5"/>
  <c r="T406" i="5"/>
  <c r="T390" i="5"/>
  <c r="T556" i="5"/>
  <c r="T536" i="5"/>
  <c r="T516" i="5"/>
  <c r="T492" i="5"/>
  <c r="T472" i="5"/>
  <c r="T452" i="5"/>
  <c r="T428" i="5"/>
  <c r="T408" i="5"/>
  <c r="T380" i="5"/>
  <c r="T348" i="5"/>
  <c r="T305" i="5"/>
  <c r="T503" i="5"/>
  <c r="T471" i="5"/>
  <c r="T443" i="5"/>
  <c r="T419" i="5"/>
  <c r="T387" i="5"/>
  <c r="T359" i="5"/>
  <c r="T301" i="5"/>
  <c r="T466" i="5"/>
  <c r="T434" i="5"/>
  <c r="T382" i="5"/>
  <c r="T552" i="5"/>
  <c r="T532" i="5"/>
  <c r="T508" i="5"/>
  <c r="T488" i="5"/>
  <c r="T468" i="5"/>
  <c r="T444" i="5"/>
  <c r="T424" i="5"/>
  <c r="T404" i="5"/>
  <c r="T372" i="5"/>
  <c r="T344" i="5"/>
  <c r="T539" i="5"/>
  <c r="T491" i="5"/>
  <c r="T467" i="5"/>
  <c r="T439" i="5"/>
  <c r="T407" i="5"/>
  <c r="T379" i="5"/>
  <c r="T355" i="5"/>
  <c r="T558" i="5"/>
  <c r="T462" i="5"/>
  <c r="T418" i="5"/>
  <c r="T358" i="5"/>
  <c r="T341" i="5"/>
  <c r="T330" i="5"/>
  <c r="T342" i="5"/>
  <c r="T535" i="5"/>
  <c r="T490" i="5"/>
  <c r="T446" i="5"/>
  <c r="T414" i="5"/>
  <c r="T366" i="5"/>
  <c r="T324" i="5"/>
  <c r="S504" i="5"/>
  <c r="S50" i="5"/>
  <c r="T396" i="5"/>
  <c r="T376" i="5"/>
  <c r="T356" i="5"/>
  <c r="T326" i="5"/>
  <c r="T527" i="5"/>
  <c r="T499" i="5"/>
  <c r="T475" i="5"/>
  <c r="T455" i="5"/>
  <c r="T435" i="5"/>
  <c r="T411" i="5"/>
  <c r="T391" i="5"/>
  <c r="T371" i="5"/>
  <c r="T347" i="5"/>
  <c r="T317" i="5"/>
  <c r="T546" i="5"/>
  <c r="T470" i="5"/>
  <c r="T450" i="5"/>
  <c r="T430" i="5"/>
  <c r="T398" i="5"/>
  <c r="T362" i="5"/>
  <c r="T313" i="5"/>
  <c r="T308" i="5"/>
  <c r="S532" i="5"/>
  <c r="S535" i="5"/>
  <c r="S346" i="5"/>
  <c r="T312" i="5"/>
  <c r="S356" i="5"/>
  <c r="S478" i="5"/>
  <c r="S180" i="5"/>
  <c r="S465" i="5"/>
  <c r="S404" i="5"/>
  <c r="S379" i="5"/>
  <c r="S342" i="5"/>
  <c r="S127" i="5"/>
  <c r="S552" i="5"/>
  <c r="S468" i="5"/>
  <c r="S400" i="5"/>
  <c r="S491" i="5"/>
  <c r="S251" i="5"/>
  <c r="S390" i="5"/>
  <c r="S218" i="5"/>
  <c r="S332" i="5"/>
  <c r="S47" i="5"/>
  <c r="T422" i="5"/>
  <c r="T402" i="5"/>
  <c r="T378" i="5"/>
  <c r="T346" i="5"/>
  <c r="T328" i="5"/>
  <c r="T304" i="5"/>
  <c r="S501" i="5"/>
  <c r="S512" i="5"/>
  <c r="S448" i="5"/>
  <c r="S279" i="5"/>
  <c r="S395" i="5"/>
  <c r="S558" i="5"/>
  <c r="S297" i="5"/>
  <c r="S241" i="5"/>
  <c r="S124" i="5"/>
  <c r="S509" i="5"/>
  <c r="S548" i="5"/>
  <c r="S488" i="5"/>
  <c r="S424" i="5"/>
  <c r="S335" i="5"/>
  <c r="S443" i="5"/>
  <c r="S309" i="5"/>
  <c r="S494" i="5"/>
  <c r="S497" i="5"/>
  <c r="S146" i="5"/>
  <c r="S13" i="5"/>
  <c r="S16" i="5"/>
  <c r="T288" i="5"/>
  <c r="T280" i="5"/>
  <c r="T272" i="5"/>
  <c r="T292" i="5"/>
  <c r="S557" i="5"/>
  <c r="S449" i="5"/>
  <c r="S528" i="5"/>
  <c r="S484" i="5"/>
  <c r="S440" i="5"/>
  <c r="S360" i="5"/>
  <c r="S239" i="5"/>
  <c r="S439" i="5"/>
  <c r="S347" i="5"/>
  <c r="S455" i="5"/>
  <c r="S454" i="5"/>
  <c r="S401" i="5"/>
  <c r="S198" i="5"/>
  <c r="S161" i="5"/>
  <c r="S188" i="5"/>
  <c r="S191" i="5"/>
  <c r="T248" i="5"/>
  <c r="T244" i="5"/>
  <c r="T264" i="5"/>
  <c r="T240" i="5"/>
  <c r="T260" i="5"/>
  <c r="T228" i="5"/>
  <c r="T224" i="5"/>
  <c r="T216" i="5"/>
  <c r="S384" i="5"/>
  <c r="S295" i="5"/>
  <c r="S527" i="5"/>
  <c r="S423" i="5"/>
  <c r="S355" i="5"/>
  <c r="S553" i="5"/>
  <c r="S534" i="5"/>
  <c r="S406" i="5"/>
  <c r="S481" i="5"/>
  <c r="S282" i="5"/>
  <c r="S58" i="5"/>
  <c r="S137" i="5"/>
  <c r="S272" i="5"/>
  <c r="S48" i="5"/>
  <c r="S7" i="5"/>
  <c r="S19" i="5"/>
  <c r="S179" i="5"/>
  <c r="S100" i="5"/>
  <c r="S244" i="5"/>
  <c r="S73" i="5"/>
  <c r="S221" i="5"/>
  <c r="S114" i="5"/>
  <c r="S278" i="5"/>
  <c r="S377" i="5"/>
  <c r="S307" i="5"/>
  <c r="S446" i="5"/>
  <c r="S522" i="5"/>
  <c r="S515" i="5"/>
  <c r="S301" i="5"/>
  <c r="S375" i="5"/>
  <c r="S419" i="5"/>
  <c r="S475" i="5"/>
  <c r="S549" i="5"/>
  <c r="S327" i="5"/>
  <c r="S376" i="5"/>
  <c r="S420" i="5"/>
  <c r="T9" i="5"/>
  <c r="T208" i="5"/>
  <c r="T232" i="5"/>
  <c r="T256" i="5"/>
  <c r="T276" i="5"/>
  <c r="T296" i="5"/>
  <c r="T320" i="5"/>
  <c r="T322" i="5"/>
  <c r="T350" i="5"/>
  <c r="T374" i="5"/>
  <c r="T394" i="5"/>
  <c r="T410" i="5"/>
  <c r="T426" i="5"/>
  <c r="T442" i="5"/>
  <c r="T458" i="5"/>
  <c r="T478" i="5"/>
  <c r="T534" i="5"/>
  <c r="T551" i="5"/>
  <c r="T332" i="5"/>
  <c r="T351" i="5"/>
  <c r="T367" i="5"/>
  <c r="T383" i="5"/>
  <c r="T399" i="5"/>
  <c r="T415" i="5"/>
  <c r="T431" i="5"/>
  <c r="T447" i="5"/>
  <c r="T463" i="5"/>
  <c r="T479" i="5"/>
  <c r="T495" i="5"/>
  <c r="T511" i="5"/>
  <c r="T555" i="5"/>
  <c r="T333" i="5"/>
  <c r="T352" i="5"/>
  <c r="T368" i="5"/>
  <c r="T384" i="5"/>
  <c r="T400" i="5"/>
  <c r="T416" i="5"/>
  <c r="T432" i="5"/>
  <c r="T448" i="5"/>
  <c r="T464" i="5"/>
  <c r="T480" i="5"/>
  <c r="T496" i="5"/>
  <c r="T512" i="5"/>
  <c r="T528" i="5"/>
  <c r="T544" i="5"/>
  <c r="T474" i="5"/>
  <c r="T514" i="5"/>
  <c r="T519" i="5"/>
  <c r="T321" i="5"/>
  <c r="T345" i="5"/>
  <c r="T361" i="5"/>
  <c r="T377" i="5"/>
  <c r="T393" i="5"/>
  <c r="T409" i="5"/>
  <c r="T425" i="5"/>
  <c r="T441" i="5"/>
  <c r="T457" i="5"/>
  <c r="T473" i="5"/>
  <c r="T489" i="5"/>
  <c r="T505" i="5"/>
  <c r="T521" i="5"/>
  <c r="T537" i="5"/>
  <c r="T553" i="5"/>
  <c r="T510" i="5"/>
  <c r="T554" i="5"/>
  <c r="T180" i="5"/>
  <c r="T160" i="5"/>
  <c r="T136" i="5"/>
  <c r="T184" i="5"/>
  <c r="T196" i="5"/>
  <c r="T176" i="5"/>
  <c r="T120" i="5"/>
  <c r="T212" i="5"/>
  <c r="T192" i="5"/>
  <c r="T168" i="5"/>
  <c r="T144" i="5"/>
  <c r="T104" i="5"/>
  <c r="T140" i="5"/>
  <c r="T96" i="5"/>
  <c r="T156" i="5"/>
  <c r="T124" i="5"/>
  <c r="T92" i="5"/>
  <c r="T112" i="5"/>
  <c r="T80" i="5"/>
  <c r="T52" i="5"/>
  <c r="T40" i="5"/>
  <c r="S517" i="5"/>
  <c r="S473" i="5"/>
  <c r="S433" i="5"/>
  <c r="S536" i="5"/>
  <c r="S516" i="5"/>
  <c r="S496" i="5"/>
  <c r="S472" i="5"/>
  <c r="S452" i="5"/>
  <c r="S432" i="5"/>
  <c r="S408" i="5"/>
  <c r="S388" i="5"/>
  <c r="S368" i="5"/>
  <c r="S343" i="5"/>
  <c r="S303" i="5"/>
  <c r="S263" i="5"/>
  <c r="S543" i="5"/>
  <c r="S499" i="5"/>
  <c r="S459" i="5"/>
  <c r="S427" i="5"/>
  <c r="S407" i="5"/>
  <c r="S387" i="5"/>
  <c r="S363" i="5"/>
  <c r="S317" i="5"/>
  <c r="S269" i="5"/>
  <c r="S555" i="5"/>
  <c r="S487" i="5"/>
  <c r="S538" i="5"/>
  <c r="S502" i="5"/>
  <c r="S470" i="5"/>
  <c r="S410" i="5"/>
  <c r="S362" i="5"/>
  <c r="S247" i="5"/>
  <c r="S405" i="5"/>
  <c r="S337" i="5"/>
  <c r="S314" i="5"/>
  <c r="S230" i="5"/>
  <c r="S166" i="5"/>
  <c r="S86" i="5"/>
  <c r="S249" i="5"/>
  <c r="S185" i="5"/>
  <c r="S105" i="5"/>
  <c r="S17" i="5"/>
  <c r="S292" i="5"/>
  <c r="S220" i="5"/>
  <c r="S132" i="5"/>
  <c r="S68" i="5"/>
  <c r="S215" i="5"/>
  <c r="S131" i="5"/>
  <c r="S67" i="5"/>
  <c r="S537" i="5"/>
  <c r="S485" i="5"/>
  <c r="S441" i="5"/>
  <c r="S544" i="5"/>
  <c r="S520" i="5"/>
  <c r="S500" i="5"/>
  <c r="S480" i="5"/>
  <c r="S456" i="5"/>
  <c r="S436" i="5"/>
  <c r="S416" i="5"/>
  <c r="S392" i="5"/>
  <c r="S372" i="5"/>
  <c r="S352" i="5"/>
  <c r="S311" i="5"/>
  <c r="S271" i="5"/>
  <c r="S6" i="5"/>
  <c r="S507" i="5"/>
  <c r="S467" i="5"/>
  <c r="S435" i="5"/>
  <c r="S411" i="5"/>
  <c r="S391" i="5"/>
  <c r="S371" i="5"/>
  <c r="S341" i="5"/>
  <c r="S277" i="5"/>
  <c r="S529" i="5"/>
  <c r="S495" i="5"/>
  <c r="S554" i="5"/>
  <c r="S510" i="5"/>
  <c r="S474" i="5"/>
  <c r="S430" i="5"/>
  <c r="S366" i="5"/>
  <c r="S291" i="5"/>
  <c r="S445" i="5"/>
  <c r="S353" i="5"/>
  <c r="S338" i="5"/>
  <c r="S258" i="5"/>
  <c r="S170" i="5"/>
  <c r="S106" i="5"/>
  <c r="S26" i="5"/>
  <c r="S189" i="5"/>
  <c r="S125" i="5"/>
  <c r="S49" i="5"/>
  <c r="S304" i="5"/>
  <c r="S240" i="5"/>
  <c r="S160" i="5"/>
  <c r="S76" i="5"/>
  <c r="S12" i="5"/>
  <c r="S159" i="5"/>
  <c r="S71" i="5"/>
  <c r="T76" i="5"/>
  <c r="T24" i="5"/>
  <c r="T72" i="5"/>
  <c r="T8" i="5"/>
  <c r="T299" i="5"/>
  <c r="T295" i="5"/>
  <c r="T331" i="5"/>
  <c r="T251" i="5"/>
  <c r="T327" i="5"/>
  <c r="T235" i="5"/>
  <c r="T283" i="5"/>
  <c r="T199" i="5"/>
  <c r="T263" i="5"/>
  <c r="T171" i="5"/>
  <c r="T167" i="5"/>
  <c r="T219" i="5"/>
  <c r="T203" i="5"/>
  <c r="T155" i="5"/>
  <c r="T91" i="5"/>
  <c r="T75" i="5"/>
  <c r="T135" i="5"/>
  <c r="T39" i="5"/>
  <c r="T123" i="5"/>
  <c r="T107" i="5"/>
  <c r="T27" i="5"/>
  <c r="T306" i="5"/>
  <c r="T43" i="5"/>
  <c r="T290" i="5"/>
  <c r="T274" i="5"/>
  <c r="T71" i="5"/>
  <c r="T7" i="5"/>
  <c r="T258" i="5"/>
  <c r="T254" i="5"/>
  <c r="T194" i="5"/>
  <c r="S31" i="5"/>
  <c r="S63" i="5"/>
  <c r="S87" i="5"/>
  <c r="S115" i="5"/>
  <c r="S147" i="5"/>
  <c r="S175" i="5"/>
  <c r="S199" i="5"/>
  <c r="S231" i="5"/>
  <c r="S32" i="5"/>
  <c r="S60" i="5"/>
  <c r="S92" i="5"/>
  <c r="S116" i="5"/>
  <c r="S144" i="5"/>
  <c r="S176" i="5"/>
  <c r="S204" i="5"/>
  <c r="S228" i="5"/>
  <c r="S260" i="5"/>
  <c r="S288" i="5"/>
  <c r="S316" i="5"/>
  <c r="S9" i="5"/>
  <c r="S33" i="5"/>
  <c r="S61" i="5"/>
  <c r="S93" i="5"/>
  <c r="S121" i="5"/>
  <c r="S145" i="5"/>
  <c r="S177" i="5"/>
  <c r="S205" i="5"/>
  <c r="S233" i="5"/>
  <c r="S18" i="5"/>
  <c r="S42" i="5"/>
  <c r="S70" i="5"/>
  <c r="S102" i="5"/>
  <c r="S130" i="5"/>
  <c r="S154" i="5"/>
  <c r="S186" i="5"/>
  <c r="S214" i="5"/>
  <c r="S242" i="5"/>
  <c r="S274" i="5"/>
  <c r="S298" i="5"/>
  <c r="S326" i="5"/>
  <c r="S273" i="5"/>
  <c r="S329" i="5"/>
  <c r="S361" i="5"/>
  <c r="S393" i="5"/>
  <c r="S421" i="5"/>
  <c r="S469" i="5"/>
  <c r="S533" i="5"/>
  <c r="S283" i="5"/>
  <c r="S323" i="5"/>
  <c r="S358" i="5"/>
  <c r="S378" i="5"/>
  <c r="S398" i="5"/>
  <c r="S422" i="5"/>
  <c r="S442" i="5"/>
  <c r="S462" i="5"/>
  <c r="S486" i="5"/>
  <c r="S506" i="5"/>
  <c r="S526" i="5"/>
  <c r="S550" i="5"/>
  <c r="S463" i="5"/>
  <c r="S503" i="5"/>
  <c r="S547" i="5"/>
  <c r="S235" i="5"/>
  <c r="S285" i="5"/>
  <c r="S333" i="5"/>
  <c r="S359" i="5"/>
  <c r="S23" i="5"/>
  <c r="S51" i="5"/>
  <c r="S83" i="5"/>
  <c r="S111" i="5"/>
  <c r="S135" i="5"/>
  <c r="S167" i="5"/>
  <c r="S195" i="5"/>
  <c r="S223" i="5"/>
  <c r="S28" i="5"/>
  <c r="S52" i="5"/>
  <c r="S80" i="5"/>
  <c r="S112" i="5"/>
  <c r="S140" i="5"/>
  <c r="S164" i="5"/>
  <c r="S196" i="5"/>
  <c r="S224" i="5"/>
  <c r="S252" i="5"/>
  <c r="S284" i="5"/>
  <c r="S308" i="5"/>
  <c r="S336" i="5"/>
  <c r="S29" i="5"/>
  <c r="S57" i="5"/>
  <c r="S81" i="5"/>
  <c r="S113" i="5"/>
  <c r="S141" i="5"/>
  <c r="S169" i="5"/>
  <c r="S201" i="5"/>
  <c r="S225" i="5"/>
  <c r="S253" i="5"/>
  <c r="S38" i="5"/>
  <c r="S66" i="5"/>
  <c r="S90" i="5"/>
  <c r="S122" i="5"/>
  <c r="S150" i="5"/>
  <c r="S178" i="5"/>
  <c r="S210" i="5"/>
  <c r="S234" i="5"/>
  <c r="S262" i="5"/>
  <c r="S294" i="5"/>
  <c r="S322" i="5"/>
  <c r="S243" i="5"/>
  <c r="S313" i="5"/>
  <c r="S357" i="5"/>
  <c r="S385" i="5"/>
  <c r="S417" i="5"/>
  <c r="S453" i="5"/>
  <c r="S505" i="5"/>
  <c r="S275" i="5"/>
  <c r="S315" i="5"/>
  <c r="S350" i="5"/>
  <c r="S374" i="5"/>
  <c r="S394" i="5"/>
  <c r="S414" i="5"/>
  <c r="S438" i="5"/>
  <c r="S523" i="5"/>
  <c r="S471" i="5"/>
  <c r="S542" i="5"/>
  <c r="S518" i="5"/>
  <c r="S490" i="5"/>
  <c r="S458" i="5"/>
  <c r="S426" i="5"/>
  <c r="S382" i="5"/>
  <c r="S339" i="5"/>
  <c r="S545" i="5"/>
  <c r="S425" i="5"/>
  <c r="S373" i="5"/>
  <c r="S281" i="5"/>
  <c r="S306" i="5"/>
  <c r="S250" i="5"/>
  <c r="S194" i="5"/>
  <c r="S134" i="5"/>
  <c r="S82" i="5"/>
  <c r="S22" i="5"/>
  <c r="S209" i="5"/>
  <c r="S157" i="5"/>
  <c r="S97" i="5"/>
  <c r="S41" i="5"/>
  <c r="S324" i="5"/>
  <c r="S268" i="5"/>
  <c r="S208" i="5"/>
  <c r="S156" i="5"/>
  <c r="S96" i="5"/>
  <c r="S36" i="5"/>
  <c r="S211" i="5"/>
  <c r="S151" i="5"/>
  <c r="S95" i="5"/>
  <c r="S39" i="5"/>
  <c r="T386" i="5"/>
  <c r="T370" i="5"/>
  <c r="T354" i="5"/>
  <c r="T336" i="5"/>
  <c r="T297" i="5"/>
  <c r="T316" i="5"/>
  <c r="T300" i="5"/>
  <c r="T284" i="5"/>
  <c r="T268" i="5"/>
  <c r="T252" i="5"/>
  <c r="T236" i="5"/>
  <c r="T220" i="5"/>
  <c r="T204" i="5"/>
  <c r="T188" i="5"/>
  <c r="T172" i="5"/>
  <c r="T152" i="5"/>
  <c r="T128" i="5"/>
  <c r="T108" i="5"/>
  <c r="T88" i="5"/>
  <c r="T56" i="5"/>
  <c r="T20" i="5"/>
  <c r="T315" i="5"/>
  <c r="T267" i="5"/>
  <c r="T231" i="5"/>
  <c r="T187" i="5"/>
  <c r="T139" i="5"/>
  <c r="T103" i="5"/>
  <c r="T59" i="5"/>
  <c r="T11" i="5"/>
  <c r="T286" i="5"/>
  <c r="T242" i="5"/>
  <c r="T178" i="5"/>
  <c r="T222" i="5"/>
  <c r="T162" i="5"/>
  <c r="T210" i="5"/>
  <c r="T158" i="5"/>
  <c r="T226" i="5"/>
  <c r="T190" i="5"/>
  <c r="T130" i="5"/>
  <c r="T164" i="5"/>
  <c r="T148" i="5"/>
  <c r="T132" i="5"/>
  <c r="T116" i="5"/>
  <c r="T100" i="5"/>
  <c r="T84" i="5"/>
  <c r="T68" i="5"/>
  <c r="T36" i="5"/>
  <c r="T343" i="5"/>
  <c r="T311" i="5"/>
  <c r="T279" i="5"/>
  <c r="T247" i="5"/>
  <c r="T215" i="5"/>
  <c r="T183" i="5"/>
  <c r="T151" i="5"/>
  <c r="T119" i="5"/>
  <c r="T87" i="5"/>
  <c r="T55" i="5"/>
  <c r="T23" i="5"/>
  <c r="T302" i="5"/>
  <c r="T270" i="5"/>
  <c r="T238" i="5"/>
  <c r="T206" i="5"/>
  <c r="T174" i="5"/>
  <c r="T126" i="5"/>
  <c r="T146" i="5"/>
  <c r="T114" i="5"/>
  <c r="T142" i="5"/>
  <c r="T110" i="5"/>
  <c r="T64" i="5"/>
  <c r="T48" i="5"/>
  <c r="T32" i="5"/>
  <c r="T16" i="5"/>
  <c r="T339" i="5"/>
  <c r="T323" i="5"/>
  <c r="T307" i="5"/>
  <c r="T291" i="5"/>
  <c r="T275" i="5"/>
  <c r="T259" i="5"/>
  <c r="T243" i="5"/>
  <c r="T227" i="5"/>
  <c r="T211" i="5"/>
  <c r="T195" i="5"/>
  <c r="T179" i="5"/>
  <c r="T163" i="5"/>
  <c r="T147" i="5"/>
  <c r="T131" i="5"/>
  <c r="T115" i="5"/>
  <c r="T99" i="5"/>
  <c r="T83" i="5"/>
  <c r="T67" i="5"/>
  <c r="T51" i="5"/>
  <c r="T35" i="5"/>
  <c r="T19" i="5"/>
  <c r="T314" i="5"/>
  <c r="T298" i="5"/>
  <c r="T282" i="5"/>
  <c r="T266" i="5"/>
  <c r="T250" i="5"/>
  <c r="T234" i="5"/>
  <c r="T218" i="5"/>
  <c r="T202" i="5"/>
  <c r="T186" i="5"/>
  <c r="T170" i="5"/>
  <c r="T154" i="5"/>
  <c r="T138" i="5"/>
  <c r="T122" i="5"/>
  <c r="T106" i="5"/>
  <c r="T60" i="5"/>
  <c r="T44" i="5"/>
  <c r="T28" i="5"/>
  <c r="T12" i="5"/>
  <c r="T335" i="5"/>
  <c r="T319" i="5"/>
  <c r="T303" i="5"/>
  <c r="T287" i="5"/>
  <c r="T271" i="5"/>
  <c r="T255" i="5"/>
  <c r="T239" i="5"/>
  <c r="T223" i="5"/>
  <c r="T207" i="5"/>
  <c r="T191" i="5"/>
  <c r="T175" i="5"/>
  <c r="T159" i="5"/>
  <c r="T143" i="5"/>
  <c r="T127" i="5"/>
  <c r="T111" i="5"/>
  <c r="T95" i="5"/>
  <c r="T79" i="5"/>
  <c r="T63" i="5"/>
  <c r="T47" i="5"/>
  <c r="T31" i="5"/>
  <c r="T15" i="5"/>
  <c r="T310" i="5"/>
  <c r="T294" i="5"/>
  <c r="T278" i="5"/>
  <c r="T262" i="5"/>
  <c r="T246" i="5"/>
  <c r="T230" i="5"/>
  <c r="T214" i="5"/>
  <c r="T198" i="5"/>
  <c r="T182" i="5"/>
  <c r="T166" i="5"/>
  <c r="T150" i="5"/>
  <c r="T134" i="5"/>
  <c r="T118" i="5"/>
  <c r="S11" i="5"/>
  <c r="S27" i="5"/>
  <c r="S43" i="5"/>
  <c r="S59" i="5"/>
  <c r="S75" i="5"/>
  <c r="S91" i="5"/>
  <c r="S107" i="5"/>
  <c r="S123" i="5"/>
  <c r="S139" i="5"/>
  <c r="S155" i="5"/>
  <c r="S171" i="5"/>
  <c r="S187" i="5"/>
  <c r="S203" i="5"/>
  <c r="S219" i="5"/>
  <c r="S8" i="5"/>
  <c r="S24" i="5"/>
  <c r="S40" i="5"/>
  <c r="S56" i="5"/>
  <c r="S72" i="5"/>
  <c r="S88" i="5"/>
  <c r="S104" i="5"/>
  <c r="S120" i="5"/>
  <c r="S136" i="5"/>
  <c r="S152" i="5"/>
  <c r="S168" i="5"/>
  <c r="S184" i="5"/>
  <c r="S200" i="5"/>
  <c r="S216" i="5"/>
  <c r="S232" i="5"/>
  <c r="S248" i="5"/>
  <c r="S264" i="5"/>
  <c r="S280" i="5"/>
  <c r="S296" i="5"/>
  <c r="S312" i="5"/>
  <c r="S328" i="5"/>
  <c r="S344" i="5"/>
  <c r="S21" i="5"/>
  <c r="S37" i="5"/>
  <c r="S53" i="5"/>
  <c r="S69" i="5"/>
  <c r="S85" i="5"/>
  <c r="S101" i="5"/>
  <c r="S117" i="5"/>
  <c r="S133" i="5"/>
  <c r="S149" i="5"/>
  <c r="S165" i="5"/>
  <c r="S181" i="5"/>
  <c r="S197" i="5"/>
  <c r="S213" i="5"/>
  <c r="S229" i="5"/>
  <c r="S245" i="5"/>
  <c r="S14" i="5"/>
  <c r="S30" i="5"/>
  <c r="S46" i="5"/>
  <c r="S62" i="5"/>
  <c r="S78" i="5"/>
  <c r="S94" i="5"/>
  <c r="S110" i="5"/>
  <c r="S126" i="5"/>
  <c r="S142" i="5"/>
  <c r="S158" i="5"/>
  <c r="S174" i="5"/>
  <c r="S190" i="5"/>
  <c r="S206" i="5"/>
  <c r="S222" i="5"/>
  <c r="S238" i="5"/>
  <c r="S254" i="5"/>
  <c r="S270" i="5"/>
  <c r="S286" i="5"/>
  <c r="S302" i="5"/>
  <c r="S318" i="5"/>
  <c r="S334" i="5"/>
  <c r="S257" i="5"/>
  <c r="S289" i="5"/>
  <c r="S321" i="5"/>
  <c r="S349" i="5"/>
  <c r="S365" i="5"/>
  <c r="S381" i="5"/>
  <c r="S397" i="5"/>
  <c r="S413" i="5"/>
  <c r="S429" i="5"/>
  <c r="S461" i="5"/>
  <c r="S489" i="5"/>
  <c r="S521" i="5"/>
  <c r="S259" i="5"/>
  <c r="S525" i="5"/>
  <c r="S493" i="5"/>
  <c r="S457" i="5"/>
  <c r="S556" i="5"/>
  <c r="S540" i="5"/>
  <c r="S524" i="5"/>
  <c r="S508" i="5"/>
  <c r="S492" i="5"/>
  <c r="S476" i="5"/>
  <c r="S460" i="5"/>
  <c r="S444" i="5"/>
  <c r="S428" i="5"/>
  <c r="S412" i="5"/>
  <c r="S396" i="5"/>
  <c r="S380" i="5"/>
  <c r="S364" i="5"/>
  <c r="S348" i="5"/>
  <c r="S319" i="5"/>
  <c r="S287" i="5"/>
  <c r="S255" i="5"/>
  <c r="S551" i="5"/>
  <c r="S519" i="5"/>
  <c r="S483" i="5"/>
  <c r="S451" i="5"/>
  <c r="S431" i="5"/>
  <c r="S415" i="5"/>
  <c r="S399" i="5"/>
  <c r="S383" i="5"/>
  <c r="S367" i="5"/>
  <c r="S351" i="5"/>
  <c r="S325" i="5"/>
  <c r="S293" i="5"/>
  <c r="S261" i="5"/>
  <c r="S541" i="5"/>
  <c r="S539" i="5"/>
  <c r="S511" i="5"/>
  <c r="S479" i="5"/>
  <c r="S447" i="5"/>
  <c r="S546" i="5"/>
  <c r="S530" i="5"/>
  <c r="S514" i="5"/>
  <c r="S498" i="5"/>
  <c r="S482" i="5"/>
  <c r="S466" i="5"/>
  <c r="S450" i="5"/>
  <c r="S434" i="5"/>
  <c r="S418" i="5"/>
  <c r="S402" i="5"/>
  <c r="S386" i="5"/>
  <c r="S370" i="5"/>
  <c r="S354" i="5"/>
  <c r="S331" i="5"/>
  <c r="S299" i="5"/>
  <c r="S267" i="5"/>
  <c r="S513" i="5"/>
  <c r="S477" i="5"/>
  <c r="S437" i="5"/>
  <c r="S409" i="5"/>
  <c r="S389" i="5"/>
  <c r="S369" i="5"/>
  <c r="S345" i="5"/>
  <c r="S305" i="5"/>
  <c r="S265" i="5"/>
  <c r="S330" i="5"/>
  <c r="S310" i="5"/>
  <c r="S290" i="5"/>
  <c r="S266" i="5"/>
  <c r="S246" i="5"/>
  <c r="S226" i="5"/>
  <c r="S202" i="5"/>
  <c r="S182" i="5"/>
  <c r="S162" i="5"/>
  <c r="S138" i="5"/>
  <c r="S118" i="5"/>
  <c r="S98" i="5"/>
  <c r="S74" i="5"/>
  <c r="S54" i="5"/>
  <c r="S34" i="5"/>
  <c r="S10" i="5"/>
  <c r="S237" i="5"/>
  <c r="S217" i="5"/>
  <c r="S193" i="5"/>
  <c r="S173" i="5"/>
  <c r="S153" i="5"/>
  <c r="S129" i="5"/>
  <c r="S109" i="5"/>
  <c r="S89" i="5"/>
  <c r="S65" i="5"/>
  <c r="S45" i="5"/>
  <c r="S25" i="5"/>
  <c r="S340" i="5"/>
  <c r="S320" i="5"/>
  <c r="S300" i="5"/>
  <c r="S276" i="5"/>
  <c r="S256" i="5"/>
  <c r="S236" i="5"/>
  <c r="S212" i="5"/>
  <c r="S192" i="5"/>
  <c r="S172" i="5"/>
  <c r="S148" i="5"/>
  <c r="S128" i="5"/>
  <c r="S108" i="5"/>
  <c r="S84" i="5"/>
  <c r="S64" i="5"/>
  <c r="S44" i="5"/>
  <c r="S20" i="5"/>
  <c r="S227" i="5"/>
  <c r="S207" i="5"/>
  <c r="S183" i="5"/>
  <c r="S163" i="5"/>
  <c r="S143" i="5"/>
  <c r="S119" i="5"/>
  <c r="S99" i="5"/>
  <c r="S79" i="5"/>
  <c r="S55" i="5"/>
  <c r="S35" i="5"/>
  <c r="S15" i="5"/>
  <c r="T86" i="5"/>
  <c r="T82" i="5"/>
  <c r="T102" i="5"/>
  <c r="T70" i="5"/>
  <c r="T98" i="5"/>
  <c r="T66" i="5"/>
  <c r="T50" i="5"/>
  <c r="T34" i="5"/>
  <c r="T22" i="5"/>
  <c r="T54" i="5"/>
  <c r="T18" i="5"/>
  <c r="T38" i="5"/>
  <c r="T289" i="5"/>
  <c r="T277" i="5"/>
  <c r="T273" i="5"/>
  <c r="T293" i="5"/>
  <c r="T261" i="5"/>
  <c r="T225" i="5"/>
  <c r="T213" i="5"/>
  <c r="T257" i="5"/>
  <c r="T177" i="5"/>
  <c r="T245" i="5"/>
  <c r="T165" i="5"/>
  <c r="T241" i="5"/>
  <c r="T209" i="5"/>
  <c r="T145" i="5"/>
  <c r="T229" i="5"/>
  <c r="T197" i="5"/>
  <c r="T133" i="5"/>
  <c r="T193" i="5"/>
  <c r="T161" i="5"/>
  <c r="T117" i="5"/>
  <c r="T181" i="5"/>
  <c r="T149" i="5"/>
  <c r="T113" i="5"/>
  <c r="T93" i="5"/>
  <c r="T129" i="5"/>
  <c r="T89" i="5"/>
  <c r="T94" i="5"/>
  <c r="T78" i="5"/>
  <c r="T62" i="5"/>
  <c r="T46" i="5"/>
  <c r="T30" i="5"/>
  <c r="T14" i="5"/>
  <c r="T285" i="5"/>
  <c r="T269" i="5"/>
  <c r="T253" i="5"/>
  <c r="T237" i="5"/>
  <c r="T221" i="5"/>
  <c r="T205" i="5"/>
  <c r="T189" i="5"/>
  <c r="T173" i="5"/>
  <c r="T157" i="5"/>
  <c r="T141" i="5"/>
  <c r="T125" i="5"/>
  <c r="T109" i="5"/>
  <c r="T77" i="5"/>
  <c r="T90" i="5"/>
  <c r="T74" i="5"/>
  <c r="T58" i="5"/>
  <c r="T42" i="5"/>
  <c r="T26" i="5"/>
  <c r="T10" i="5"/>
  <c r="T281" i="5"/>
  <c r="T265" i="5"/>
  <c r="T249" i="5"/>
  <c r="T233" i="5"/>
  <c r="T217" i="5"/>
  <c r="T201" i="5"/>
  <c r="T185" i="5"/>
  <c r="T169" i="5"/>
  <c r="T153" i="5"/>
  <c r="T137" i="5"/>
  <c r="T121" i="5"/>
  <c r="T105" i="5"/>
  <c r="T73" i="5"/>
  <c r="T101" i="5"/>
  <c r="T85" i="5"/>
  <c r="T69" i="5"/>
  <c r="T97" i="5"/>
  <c r="T81" i="5"/>
  <c r="T49" i="5"/>
  <c r="T45" i="5"/>
  <c r="T65" i="5"/>
  <c r="T33" i="5"/>
  <c r="T61" i="5"/>
  <c r="T29" i="5"/>
  <c r="T57" i="5"/>
  <c r="T41" i="5"/>
  <c r="T25" i="5"/>
  <c r="T53" i="5"/>
  <c r="T37" i="5"/>
  <c r="T21" i="5"/>
  <c r="T17" i="5"/>
  <c r="T13" i="5"/>
  <c r="H2" i="5"/>
  <c r="B8" i="4" s="1"/>
  <c r="P6" i="5"/>
  <c r="B15" i="4" s="1"/>
  <c r="P7" i="5"/>
  <c r="B16" i="4" s="1"/>
  <c r="P8" i="5" l="1"/>
  <c r="B17" i="4" s="1"/>
  <c r="P9" i="5"/>
  <c r="B18" i="4" s="1"/>
  <c r="D8" i="4"/>
  <c r="E8" i="4" s="1"/>
  <c r="C8" i="4"/>
</calcChain>
</file>

<file path=xl/sharedStrings.xml><?xml version="1.0" encoding="utf-8"?>
<sst xmlns="http://schemas.openxmlformats.org/spreadsheetml/2006/main" count="1509" uniqueCount="215">
  <si>
    <t>Verkonhaltijan nimi</t>
  </si>
  <si>
    <t>Alajärven Sähkö Oy</t>
  </si>
  <si>
    <t>Caruna Espoo Oy</t>
  </si>
  <si>
    <t>Caruna Oy</t>
  </si>
  <si>
    <t>Enontekiön Sähkö Oy</t>
  </si>
  <si>
    <t>ESE-Verkko Oy</t>
  </si>
  <si>
    <t>Esse Elektro-Kraft Ab</t>
  </si>
  <si>
    <t>Forssan Verkkopalvelut Oy</t>
  </si>
  <si>
    <t>Haminan Energia Oy</t>
  </si>
  <si>
    <t>Haukiputaan Sähköosuuskunta</t>
  </si>
  <si>
    <t>Helen Sähköverkko Oy</t>
  </si>
  <si>
    <t>Herrfors Nät-Verkko Oy Ab</t>
  </si>
  <si>
    <t>Iin Energia Oy</t>
  </si>
  <si>
    <t>Imatran Seudun Sähkönsiirto Oy</t>
  </si>
  <si>
    <t>Jeppo Kraft Andelslag</t>
  </si>
  <si>
    <t>Jylhän Sähköosuuskunta</t>
  </si>
  <si>
    <t>Järvi-Suomen Energia Oy</t>
  </si>
  <si>
    <t>Kemin Energia ja Vesi Oy</t>
  </si>
  <si>
    <t>Keminmaan Energia ja Vesi Oy</t>
  </si>
  <si>
    <t>Keravan Energia Oy</t>
  </si>
  <si>
    <t>Keuruun Sähkö Oy</t>
  </si>
  <si>
    <t>Koillis-Lapin Sähkö Oy</t>
  </si>
  <si>
    <t>Koillis-Satakunnan Sähkö Oy</t>
  </si>
  <si>
    <t>Kokemäen Sähkö Oy</t>
  </si>
  <si>
    <t>Kokkolan Energiaverkot Oy</t>
  </si>
  <si>
    <t>Kronoby Elverk Ab</t>
  </si>
  <si>
    <t>KSS Verkko Oy</t>
  </si>
  <si>
    <t>Kuopion Sähköverkko Oy</t>
  </si>
  <si>
    <t>Kuoreveden Sähkö Oy</t>
  </si>
  <si>
    <t>Kymenlaakson Sähköverkko Oy</t>
  </si>
  <si>
    <t>Köyliön-Säkylän Sähkö Oy</t>
  </si>
  <si>
    <t>Lammaisten Energia Oy</t>
  </si>
  <si>
    <t>Lankosken Sähkö Oy</t>
  </si>
  <si>
    <t>Lappeenrannan Energiaverkot Oy</t>
  </si>
  <si>
    <t>Lehtimäen Sähkö Oy</t>
  </si>
  <si>
    <t>Leppäkosken Sähkö Oy</t>
  </si>
  <si>
    <t>Muonion Sähköosuuskunta</t>
  </si>
  <si>
    <t>Naantalin Energia Oy</t>
  </si>
  <si>
    <t>Nurmijärven Sähköverkko Oy</t>
  </si>
  <si>
    <t>Nykarleby Kraftverk Ab</t>
  </si>
  <si>
    <t>Oulun Seudun Sähkö Verkkopalvelut Oy</t>
  </si>
  <si>
    <t>Paneliankosken Voima Oy</t>
  </si>
  <si>
    <t>Parikkalan Valo Oy</t>
  </si>
  <si>
    <t>PKS Sähkönsiirto Oy</t>
  </si>
  <si>
    <t>Pori Energia Sähköverkot Oy</t>
  </si>
  <si>
    <t>Porvoon Sähköverkko Oy</t>
  </si>
  <si>
    <t>Raahen Energia Oy</t>
  </si>
  <si>
    <t>Rantakairan Sähkö Oy</t>
  </si>
  <si>
    <t>Rauman Energia Sähköverkko Oy</t>
  </si>
  <si>
    <t>Rovakaira Oy</t>
  </si>
  <si>
    <t>Rovaniemen Verkko Oy</t>
  </si>
  <si>
    <t>Sallila Sähkönsiirto Oy</t>
  </si>
  <si>
    <t>Savon Voima Verkko Oy</t>
  </si>
  <si>
    <t>Seiverkot Oy</t>
  </si>
  <si>
    <t>Sipoon Energia Oy</t>
  </si>
  <si>
    <t>Tampereen Sähköverkko Oy</t>
  </si>
  <si>
    <t>Tornion Energia Oy</t>
  </si>
  <si>
    <t>Tornionlaakson Sähkö Oy</t>
  </si>
  <si>
    <t>Tunturiverkko Oy</t>
  </si>
  <si>
    <t>Turku Energia Sähköverkot Oy</t>
  </si>
  <si>
    <t>Vaasan Sähköverkko Oy</t>
  </si>
  <si>
    <t>Vakka-Suomen Voima Oy</t>
  </si>
  <si>
    <t>Valkeakosken Energia Oy</t>
  </si>
  <si>
    <t>Vantaan Energia Sähköverkot Oy</t>
  </si>
  <si>
    <t>Vatajankosken Sähkö Oy</t>
  </si>
  <si>
    <t>Verkko Korpela Oy</t>
  </si>
  <si>
    <t>Vetelin Energia Oy</t>
  </si>
  <si>
    <t>Vimpelin Voima Oy</t>
  </si>
  <si>
    <t>Äänekosken Energia Oy</t>
  </si>
  <si>
    <t>Hiirikosken Energia Oy</t>
  </si>
  <si>
    <t>Jakobstads Energiverk</t>
  </si>
  <si>
    <t>Joroisten Energialaitos</t>
  </si>
  <si>
    <t>Pellon Sähkö Oy</t>
  </si>
  <si>
    <t>Vantaan Aviaenergia Oy</t>
  </si>
  <si>
    <t>Yli-Iin Sähkö Oy</t>
  </si>
  <si>
    <t>Kajave Oy</t>
  </si>
  <si>
    <t>Kuluttajahintaindeksi 1995=100 (lähde: Tilastokeskus)</t>
  </si>
  <si>
    <t>Vuosi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</si>
  <si>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</si>
  <si>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</si>
  <si>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</si>
  <si>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</si>
  <si>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</si>
  <si>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</si>
  <si>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</si>
  <si>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</si>
  <si>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</si>
  <si>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</si>
  <si>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</si>
  <si>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</si>
  <si>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IV-IX KA</t>
  </si>
  <si>
    <t>3) verkkopituus jännitetasoittain, km</t>
  </si>
  <si>
    <t>4) käyttäjämäärä jännitetasoittain, kpl</t>
  </si>
  <si>
    <t>0,4 kV yhteensä painottamaton</t>
  </si>
  <si>
    <t>1 – 70 kV yhteensä painottamaton</t>
  </si>
  <si>
    <t>110 kV yhteensä painottamaton</t>
  </si>
  <si>
    <t>Liittymä / Käyttäjä %</t>
  </si>
  <si>
    <t>Painotettu siirretty energiamäärä</t>
  </si>
  <si>
    <t>2015-2018 KA</t>
  </si>
  <si>
    <t>Jännitetaso</t>
  </si>
  <si>
    <t>110 kv</t>
  </si>
  <si>
    <t>Painokerroin</t>
  </si>
  <si>
    <t>Sinisiin kenttiin syötetään keskiarvo vuosien 2015 - 2018 tiedoista (vuoden 2018 rahanarvossa)</t>
  </si>
  <si>
    <t>Muuttuva panos:</t>
  </si>
  <si>
    <t>Kiinteä panos:</t>
  </si>
  <si>
    <t>Ei-toivottu tuotos:</t>
  </si>
  <si>
    <t>Tuotokset:</t>
  </si>
  <si>
    <t>Toimintaympäristöä  kuvaava muuttuja:</t>
  </si>
  <si>
    <t>Siirretty energia jännitetasoittain (GWh)</t>
  </si>
  <si>
    <t>vuosi</t>
  </si>
  <si>
    <t>Verkkopituus (km)</t>
  </si>
  <si>
    <t>Asiakasmäärä (lkm)</t>
  </si>
  <si>
    <t>0,4 kV</t>
  </si>
  <si>
    <t>1 – 70 kV</t>
  </si>
  <si>
    <t>110 kV</t>
  </si>
  <si>
    <t>Liittymien määrä / käyttöpaikkojen määrä (L/K)</t>
  </si>
  <si>
    <t>Painotettu siirretyn energian määrä (GWh)</t>
  </si>
  <si>
    <t>Tehokkuusluku  %</t>
  </si>
  <si>
    <t>Tehostamistarve %</t>
  </si>
  <si>
    <t>SKOPEX vertailutason laskenta vuosina 2020-2023</t>
  </si>
  <si>
    <t>Sinisiin kenttiin syötetään kyseisen vuoden tiedot (2020 - 2023)</t>
  </si>
  <si>
    <t>Kuluttajahinta-indeksin (1995=100) pisteluku [kyseisen vuoden IV-IX keskiarvo]</t>
  </si>
  <si>
    <t>Liittymien määrä / käyttöpaikkojen määrä</t>
  </si>
  <si>
    <t>Valvontajakso 5,    vuosi</t>
  </si>
  <si>
    <t>Parametriarvot</t>
  </si>
  <si>
    <t>Yleinen tehostamistavoite</t>
  </si>
  <si>
    <t xml:space="preserve">0,4 kv </t>
  </si>
  <si>
    <t>1 – 70 kv</t>
  </si>
  <si>
    <t>Kuluttajahintaindeksi 2018</t>
  </si>
  <si>
    <t>Tunnusluku</t>
  </si>
  <si>
    <t>Vuosien 2015 - 2018 tehokkuuslukujen keskiarvo (%)</t>
  </si>
  <si>
    <t>Aritmeettinen keskiarvo</t>
  </si>
  <si>
    <t>Mediaani</t>
  </si>
  <si>
    <t>Keskihajonta</t>
  </si>
  <si>
    <t>Minimi</t>
  </si>
  <si>
    <t>Maksimi</t>
  </si>
  <si>
    <r>
      <t>Tehokuusluvun</t>
    </r>
    <r>
      <rPr>
        <b/>
        <i/>
        <sz val="11"/>
        <color rgb="FFFF0000"/>
        <rFont val="Verdana"/>
        <family val="2"/>
      </rPr>
      <t xml:space="preserve"> </t>
    </r>
    <r>
      <rPr>
        <b/>
        <sz val="11"/>
        <color rgb="FFFF0000"/>
        <rFont val="Verdana"/>
        <family val="2"/>
      </rPr>
      <t>laskenta</t>
    </r>
  </si>
  <si>
    <t>Maksimi (1000€)</t>
  </si>
  <si>
    <t>KAH (1000 €)</t>
  </si>
  <si>
    <t>Energia</t>
  </si>
  <si>
    <t>Verkkopituus</t>
  </si>
  <si>
    <t>Käyttäjämäärä</t>
  </si>
  <si>
    <t>Vertailutason laskenta</t>
  </si>
  <si>
    <t>Kustannus eri varjohinnoilla laskettuna</t>
  </si>
  <si>
    <t>Tuotosten varjohinnat (rajakustannukset)</t>
  </si>
  <si>
    <t>Verkonhaltija</t>
  </si>
  <si>
    <t>Vuotuiset tehokkuusluvut</t>
  </si>
  <si>
    <t>Vuosien 2015 - 2018 lähtötietojen keskiarvon perusteella laskettu tehokkuusluku- %</t>
  </si>
  <si>
    <t>Keskiarvo 2012 - 2018</t>
  </si>
  <si>
    <t>Keskiarvo 2015 - 2018</t>
  </si>
  <si>
    <t>Keskiarvo</t>
  </si>
  <si>
    <t>Min</t>
  </si>
  <si>
    <t>Maks</t>
  </si>
  <si>
    <t>Sulautunut toiseen verkonhaltijaan</t>
  </si>
  <si>
    <t>Keskiarvon Voima Oy</t>
  </si>
  <si>
    <t>Excel-sovelluksen toiminta</t>
  </si>
  <si>
    <t>Estimoitu tehokkuusrintama on kuvattu rajakustannusprofiileina (varjohinnat), jotka on esitetty "Laskenta"-välilehdellä.</t>
  </si>
  <si>
    <t>Vain sinisiin soluihin syötetään tietoja!</t>
  </si>
  <si>
    <t xml:space="preserve">Riveille 15-18 täytetään oletus kyseisenä vuonna toteutuneista KHI:n pisteluvusta, tuotoksista (verkkopituus, asiakasmäärä ja siirretty energia) sekä verkonhaltijan liittymä/käyttöpaikka suhteesta. </t>
  </si>
  <si>
    <r>
      <t>Tehokkuusluvun</t>
    </r>
    <r>
      <rPr>
        <b/>
        <i/>
        <u/>
        <sz val="12"/>
        <color rgb="FFBC2359"/>
        <rFont val="Verdana"/>
        <family val="2"/>
      </rPr>
      <t xml:space="preserve"> </t>
    </r>
    <r>
      <rPr>
        <b/>
        <u/>
        <sz val="12"/>
        <color rgb="FFBC2359"/>
        <rFont val="Verdana"/>
        <family val="2"/>
      </rPr>
      <t>laskenta</t>
    </r>
  </si>
  <si>
    <t>Verkonhaltijoiden tehokkuusmittauksessa käytetyt lähtötiedot vuosilta 2012 - 2018</t>
  </si>
  <si>
    <t xml:space="preserve">"2015-2018 ka ja tehokkuusluku" välilehti sisältää verkonhaltijoiden vuosien 2015 - 2018 lähtötietojen keskiarvon sekä näiden perusteella lasketun verkonhaltijakohtaisen tehokkuusluvun. Sarakkeessa N olevan tehokkuusluvun saa laskettua syöttämällä verkonhaltijan tiedot (sarakkeet A - K) välilehden "Tehokkuusluku ja vertailutaso" soluihin A5 - K5.   </t>
  </si>
  <si>
    <t>"2015-2018 ka ja tehokkuusluku" välilehti sisältää myös yhtiökohtaiset vuosittaiset tehokkuusluvut. Vuosittaisen tehokkuusluvun saa syöttämällä välilehdeltä "Data 2012-2018" löytyvät kyseisen yhtiön kyseisen vuoden tiedot välilehden "Tehokkuusluku ja vertailutaso" soluihin A5 - K5</t>
  </si>
  <si>
    <t>Jakeluverkonhaltijan kohtuullinen kustannustaso määritetään kaikkien jakeluverkonhaltijoiden lähtötietojen (v. 2012 - 2018) perusteella estimoituun tehokkuusrintamaan nähden.</t>
  </si>
  <si>
    <t>Täyttämällä riville 5 jonkun yksittäisen vuoden tiedot välilehdeltä "Data 2012 - 2018", on mahdollista tarkastella kohtuullisen kustannustason ja tehokkuusluvun muodostumista kyseisenä vuonna tehokkuusrintamaan nähden.</t>
  </si>
  <si>
    <t>Riville 5 on täytetty kuvitteellisen "Keskiarvon Voima Oy" nimisen yhtiön tiedot. Yhtiön kustannus- ja tuotostiedot sekä L/K-suhde ovat keskiarvoja kaikkien suomalaisten jakeluverkonhaltijoiden vuosien 2015 - 2018 toteutuneiden tietojen keskiarvosta.</t>
  </si>
  <si>
    <t>Caruna Oy (sisältää Lapin Sähköverkko Oy)</t>
  </si>
  <si>
    <t>Porvoon Sähköverkko Oy (sisältää Porvoon Alueverkko Oy)</t>
  </si>
  <si>
    <t>KOPEX 1000€ (v. 2018 hinnoin)</t>
  </si>
  <si>
    <t>NKA 1000€ (v. 2018 hinnoin)</t>
  </si>
  <si>
    <t>KAH 1000€ (v. 2018 hinnoin)</t>
  </si>
  <si>
    <t>StoNED-rintaman mukainen KOPEX:n vertailutaso SKOPEX 1000 € (kyseisen vuoden hintatasossa)</t>
  </si>
  <si>
    <t>NKA 1000 € (v. 2018 hinnoin) [Solusta D5]</t>
  </si>
  <si>
    <t>Alva Sähköverkko Oy</t>
  </si>
  <si>
    <t>Elenia Verkko Oyj</t>
  </si>
  <si>
    <t>Lahti Energia Sähköverkko Oy</t>
  </si>
  <si>
    <t>Nivos Verkot Oy</t>
  </si>
  <si>
    <t>Okun Energia Oy</t>
  </si>
  <si>
    <t>Oulun Energia Sähköverkko Oy</t>
  </si>
  <si>
    <t>Raseborgs Energi Ab</t>
  </si>
  <si>
    <t>Tervolan Energia ja Vesi Oy</t>
  </si>
  <si>
    <t>KOPEX 1000€ 2015 - 2018 keskiarvo</t>
  </si>
  <si>
    <t>Verkon nykykäyttöarvo 1000€ 2015 - 2018 keskiarvo</t>
  </si>
  <si>
    <t>StoNED-rintaman mukainen KOPEX:n vertailutaso SKOPEX 1000€ (v. 2018 hinnoin)</t>
  </si>
  <si>
    <t>Tehostamistarve 1000€</t>
  </si>
  <si>
    <t>Yhtiö</t>
  </si>
  <si>
    <t>KAH 1000€ 2015 - 2018 keskiarvo</t>
  </si>
  <si>
    <t>KAH 1000 € (v. 2018 hinnoin) [Solusta E5]</t>
  </si>
  <si>
    <t>Vatajankoski Sähköverkko Oy</t>
  </si>
  <si>
    <t>TLS Verkko Oy (Sisältää Pellon Sähkö Oy)</t>
  </si>
  <si>
    <t>TLS Verkko Oy</t>
  </si>
  <si>
    <t>KOPEX</t>
  </si>
  <si>
    <t>NKA</t>
  </si>
  <si>
    <t>KAH</t>
  </si>
  <si>
    <t>L/K suhde</t>
  </si>
  <si>
    <t>häviösähköprosentti</t>
  </si>
  <si>
    <t xml:space="preserve">"Data 2012-2018" välilehti sisältää vuosikohtaiset tehokkuusrintaman laskennassa käytetyt kustannustiedot (vuoden 2018 rahanarvossa), tuotostiedot (verkkopituus, asiakasmäärä, siirretty energia), toimintaympäristömuuttujan (liittymä/käyttäjä -suhdeluku) sekä kontrollimuuttujana käytetyn häviösähköprosentin.  </t>
  </si>
  <si>
    <r>
      <t xml:space="preserve">Soluihin A5 - K5 (Tehokkuusluku ja vertailutaso - välilehti) täytetään verkonhaltijan vuosien 2015 - 2018 toteutuneiden kustannustietojen keskiarvo (kontrolloitavat operatiiviset kustannukset (KOPEX), </t>
    </r>
    <r>
      <rPr>
        <b/>
        <sz val="11"/>
        <color theme="1"/>
        <rFont val="Verdana"/>
        <family val="2"/>
      </rPr>
      <t>jakeluverkon nykykäyttöarvo (NKA)</t>
    </r>
    <r>
      <rPr>
        <sz val="11"/>
        <color theme="1"/>
        <rFont val="Verdana"/>
        <family val="2"/>
      </rPr>
      <t xml:space="preserve"> ja keskeytyskustannus (KAH) indeksoituna v. 2018 rahanarvoon), tuotostiedot (verkkopituus, asiakasmäärä ja siirretty energia) sekä verkonhaltijan liittymä/käyttöpaikka (L/K) - suhdeluku (%).</t>
    </r>
  </si>
  <si>
    <t>TEHOSTAMISKANNUSTIN - SÄHKÖN JAKELUVERKONHALTIJAT (ehdotettu mallispesifikaatio 6. ja 7. valvontajaksolle)</t>
  </si>
  <si>
    <t xml:space="preserve">Tämä excel-taulukko sisältää 25.11.2022 estimoidun tehokkuusrintaman mukaiset tehokkuusluvut sekä estimoinnissa käytetyt lähtötiedot. </t>
  </si>
  <si>
    <t xml:space="preserve">Energiavirasto on julkaissut ECKTA Oy:llä teettämänsä selvityksen liittyen sähkön jakeluverkkotoiminnan valvontamenetelmien tehostamiskannustimen kehittämiseen kuudennelle ja seitsemännelle valvontajaksolle, vuosille 2024–2027 ja 2028–2031. Selvityksessä on esitetty kehittämisehdotuksia nykyisen StoNED-menetelmän (Stochastic Nonsmooth Envelopment of Data) sekä mallissa käytettävien muuttujien osalta.  </t>
  </si>
  <si>
    <t>Selvitys:</t>
  </si>
  <si>
    <t>Kohtuullinen muuttuva kustannus sähkön jakeluverkkoyhtiöiden valvontamallissa: Ehdotus tehostamiskannustimen kehittämiseksi 6. ja 7. valvontajaksoilla vuosina 2024-2031, ECKTA Oy 12.9.2022</t>
  </si>
  <si>
    <t>https://energiavirasto.fi/hinnoittelun-valvonta</t>
  </si>
  <si>
    <t>Osana tehostamiskannustimen kehittämis- ja  arviointityötä on Energiavirasto julkaissut tämän laskentatyökirjan, jonka avulla jakeluverkkoyhtiöt voivat arvioida malliin ehdotettujen muutosten vaikutuksia kohtuullisten kontrolloitavissa olevien kustannusten vertailutasoon. Estimointi on tehty käyttäen viidenne valvontajakson rintamaestimoinnissa sovellettua aineistojaksoa (2012-2018), kuitenkin huomioiden ECKTA Oy:n selvityksessä ehdottamat muutokset nykyiseen sovellettavaan malliin nähden.</t>
  </si>
  <si>
    <t>Muutoksia ovat varjohintojen ylimmän ja alimman desiilin rajaaminen, verkon jälleenhankinta-arvon korvaaminen verkon nykykäyttöarvolla sekä häviösähköprosentin käyttäminen kontrollimuuttujana estimoinnin 1) vaiheessa.</t>
  </si>
  <si>
    <t xml:space="preserve">Energiavirasto painottaa, että kyseessä on vertailevaan laskentaan tarkoitettu laskentatyökirja eikä työkirjan tuloksia tulla soveltamamaan sellaisenaan tulevilla valvontajaksoilla. </t>
  </si>
  <si>
    <t xml:space="preserve">Kuudennelle valvontajaksolle tehtävässä tehokkuusrintamaestimoinnissa tullaan käyttämään valvontatietoja vuosilta 2016 – 2022. Työkirjassa ei myöskään ole huomioitu mahdollisia muita menetelmällisiä muutoksia tehostamiskannustimen soveltamisessa (esimerkiksi yleisen tehostamistavoitteen taso). </t>
  </si>
  <si>
    <t>Ehdotetun mallin mukaisesti lasketut tehokkuusluvut löytyvät välilehdeltä "2015-2018 ka ja tehokkuusluku" sarakkeesta N</t>
  </si>
  <si>
    <t xml:space="preserve">Riveillä 15 -18 olevat NKA ja KAH lasketaan keskiarvona vuosien 2015 - 2018 tiedoista. Kyseiset arvot pysyvät muuttumattomana vuosina 2020 - 2023. </t>
  </si>
  <si>
    <t>Excel-sovelluksen avulla verkonhaltija voi laskea ehdotetun mallin mukaista kohtuullista kustannustasoaan vuosina 2020 - 2021 toteutuneiden tuotostietojen perusteella.</t>
  </si>
  <si>
    <t>-NKA (1000000 €)</t>
  </si>
  <si>
    <t>Siirretty energia 0,4kV</t>
  </si>
  <si>
    <t>Siirretty energia 1 - 70 kV</t>
  </si>
  <si>
    <t>Siirretty energia 110 kV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</si>
</sst>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0.0"/>
    <numFmt numFmtId="166" formatCode="0.000"/>
    <numFmt numFmtId="167" formatCode="#,##0\ &quot;€&quot;"/>
    <numFmt numFmtId="168" formatCode="_-* #,##0\ _€_-;\-* #,##0\ _€_-;_-* &quot;-&quot;??\ _€_-;_-@_-"/>
    <numFmt numFmtId="169" formatCode="_-* #,##0\ &quot;€&quot;_-;\-* #,##0\ &quot;€&quot;_-;_-* &quot;-&quot;??\ &quot;€&quot;_-;_-@_-"/>
    <numFmt numFmtId="170" formatCode="0.0\ %"/>
    <numFmt numFmtId="171" formatCode="_-* #,##0\ [$€-40B]_-;\-* #,##0\ [$€-40B]_-;_-* &quot;-&quot;??\ [$€-40B]_-;_-@_-"/>
    <numFmt numFmtId="172" formatCode="0.000000"/>
    <numFmt numFmtId="173" formatCode="0.0000000"/>
    <numFmt numFmtId="174" formatCode="#,##0.0_ ;\-#,##0.0\ "/>
    <numFmt numFmtId="175" formatCode="#,##0_ ;\-#,##0\ "/>
    <numFmt numFmtId="176" formatCode="_(* #,##0.00_);_(* \(#,##0.00\);_(* &quot;-&quot;??_);_(@_)"/>
    <numFmt numFmtId="177" formatCode="0.0000\ %"/>
    <numFmt numFmtId="178" formatCode="#,##0.0000_ ;\-#,##0.0000\ "/>
    <numFmt numFmtId="179" formatCode="#,##0.00000_ ;\-#,##0.00000\ "/>
    <numFmt numFmtId="180" formatCode="0.0000000000000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sz val="11"/>
      <name val="Arial"/>
      <family val="1"/>
    </font>
    <font>
      <sz val="10"/>
      <name val="Verdana"/>
      <family val="2"/>
    </font>
    <font>
      <sz val="10"/>
      <color rgb="FFFF0000"/>
      <name val="Verdana"/>
      <family val="2"/>
    </font>
    <font>
      <sz val="11"/>
      <color theme="1"/>
      <name val="Verdana"/>
      <family val="2"/>
    </font>
    <font>
      <sz val="11"/>
      <color theme="5"/>
      <name val="Verdana"/>
      <family val="2"/>
    </font>
    <font>
      <b/>
      <sz val="11"/>
      <name val="Verdana"/>
      <family val="2"/>
    </font>
    <font>
      <b/>
      <sz val="11"/>
      <color theme="1"/>
      <name val="Verdana"/>
      <family val="2"/>
    </font>
    <font>
      <sz val="11"/>
      <color theme="1"/>
      <name val="Segoe UI"/>
      <family val="2"/>
    </font>
    <font>
      <sz val="11"/>
      <color rgb="FF444444"/>
      <name val="Segoe UI"/>
      <family val="2"/>
    </font>
    <font>
      <b/>
      <sz val="11"/>
      <color rgb="FFFF0000"/>
      <name val="Verdana"/>
      <family val="2"/>
    </font>
    <font>
      <b/>
      <i/>
      <sz val="11"/>
      <color rgb="FFFF0000"/>
      <name val="Verdana"/>
      <family val="2"/>
    </font>
    <font>
      <b/>
      <sz val="10"/>
      <color rgb="FFFF0000"/>
      <name val="Verdana"/>
      <family val="2"/>
    </font>
    <font>
      <u/>
      <sz val="11"/>
      <color theme="10"/>
      <name val="Calibri"/>
      <family val="2"/>
      <scheme val="minor"/>
    </font>
    <font>
      <b/>
      <sz val="14"/>
      <color theme="1"/>
      <name val="Verdana"/>
      <family val="2"/>
    </font>
    <font>
      <b/>
      <u/>
      <sz val="12"/>
      <color rgb="FFBC2359"/>
      <name val="Verdana"/>
      <family val="2"/>
    </font>
    <font>
      <b/>
      <i/>
      <u/>
      <sz val="12"/>
      <color rgb="FFBC2359"/>
      <name val="Verdana"/>
      <family val="2"/>
    </font>
    <font>
      <b/>
      <sz val="11"/>
      <color rgb="FFBC2359"/>
      <name val="Verdana"/>
      <family val="2"/>
    </font>
    <font>
      <sz val="11"/>
      <color rgb="FFBC2359"/>
      <name val="Verdana"/>
      <family val="2"/>
    </font>
    <font>
      <b/>
      <u/>
      <sz val="11"/>
      <color rgb="FFBC2359"/>
      <name val="Verdana"/>
      <family val="2"/>
    </font>
    <font>
      <sz val="11"/>
      <color rgb="FFFF0000"/>
      <name val="Verdana"/>
      <family val="2"/>
    </font>
    <font>
      <sz val="11"/>
      <name val="Verdana"/>
      <family val="2"/>
    </font>
    <font>
      <b/>
      <sz val="14"/>
      <name val="Verdana"/>
      <family val="2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0DEEE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8">
    <xf numFmtId="0" fontId="0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6" fillId="0" borderId="0"/>
  </cellStyleXfs>
  <cellXfs count="253">
    <xf numFmtId="0" fontId="0" fillId="0" borderId="0" xfId="0"/>
    <xf numFmtId="0" fontId="4" fillId="3" borderId="0" xfId="0" applyFont="1" applyFill="1" applyAlignment="1">
      <alignment horizontal="center"/>
    </xf>
    <xf numFmtId="0" fontId="5" fillId="3" borderId="0" xfId="0" applyFont="1" applyFill="1" applyAlignment="1" applyProtection="1">
      <alignment horizontal="center"/>
      <protection locked="0"/>
    </xf>
    <xf numFmtId="0" fontId="0" fillId="0" borderId="0" xfId="0" applyFont="1"/>
    <xf numFmtId="0" fontId="4" fillId="3" borderId="0" xfId="0" applyFont="1" applyFill="1" applyBorder="1"/>
    <xf numFmtId="0" fontId="5" fillId="3" borderId="0" xfId="0" applyFont="1" applyFill="1" applyBorder="1"/>
    <xf numFmtId="0" fontId="5" fillId="0" borderId="0" xfId="0" applyFont="1"/>
    <xf numFmtId="0" fontId="4" fillId="3" borderId="0" xfId="0" applyFont="1" applyFill="1" applyBorder="1" applyAlignment="1">
      <alignment horizontal="center"/>
    </xf>
    <xf numFmtId="0" fontId="4" fillId="3" borderId="0" xfId="0" applyFont="1" applyFill="1" applyAlignment="1" applyProtection="1">
      <alignment horizontal="center"/>
      <protection locked="0"/>
    </xf>
    <xf numFmtId="0" fontId="4" fillId="3" borderId="0" xfId="0" applyNumberFormat="1" applyFont="1" applyFill="1" applyAlignment="1" applyProtection="1">
      <alignment horizontal="center"/>
      <protection locked="0"/>
    </xf>
    <xf numFmtId="165" fontId="4" fillId="3" borderId="0" xfId="0" applyNumberFormat="1" applyFont="1" applyFill="1" applyAlignment="1">
      <alignment horizontal="center"/>
    </xf>
    <xf numFmtId="0" fontId="5" fillId="3" borderId="0" xfId="0" applyFont="1" applyFill="1" applyAlignment="1">
      <alignment horizontal="center"/>
    </xf>
    <xf numFmtId="9" fontId="9" fillId="0" borderId="0" xfId="5" applyFont="1" applyFill="1"/>
    <xf numFmtId="0" fontId="9" fillId="0" borderId="0" xfId="0" applyFont="1" applyFill="1"/>
    <xf numFmtId="0" fontId="9" fillId="0" borderId="0" xfId="0" applyFont="1"/>
    <xf numFmtId="0" fontId="9" fillId="0" borderId="0" xfId="0" applyFont="1" applyAlignment="1">
      <alignment horizontal="left"/>
    </xf>
    <xf numFmtId="0" fontId="10" fillId="0" borderId="0" xfId="0" applyFont="1" applyFill="1" applyBorder="1" applyAlignment="1">
      <alignment wrapText="1"/>
    </xf>
    <xf numFmtId="0" fontId="9" fillId="4" borderId="6" xfId="0" applyFont="1" applyFill="1" applyBorder="1" applyAlignment="1">
      <alignment wrapText="1"/>
    </xf>
    <xf numFmtId="0" fontId="9" fillId="5" borderId="5" xfId="0" applyFont="1" applyFill="1" applyBorder="1" applyAlignment="1">
      <alignment wrapText="1"/>
    </xf>
    <xf numFmtId="0" fontId="9" fillId="5" borderId="7" xfId="0" applyFont="1" applyFill="1" applyBorder="1" applyAlignment="1">
      <alignment wrapText="1"/>
    </xf>
    <xf numFmtId="0" fontId="9" fillId="5" borderId="8" xfId="0" applyFont="1" applyFill="1" applyBorder="1" applyAlignment="1">
      <alignment wrapText="1"/>
    </xf>
    <xf numFmtId="0" fontId="9" fillId="5" borderId="7" xfId="0" applyFont="1" applyFill="1" applyBorder="1" applyAlignment="1">
      <alignment horizontal="left"/>
    </xf>
    <xf numFmtId="0" fontId="9" fillId="5" borderId="7" xfId="0" applyFont="1" applyFill="1" applyBorder="1" applyAlignment="1">
      <alignment horizontal="center" wrapText="1"/>
    </xf>
    <xf numFmtId="0" fontId="9" fillId="5" borderId="6" xfId="0" applyFont="1" applyFill="1" applyBorder="1" applyAlignment="1">
      <alignment wrapText="1"/>
    </xf>
    <xf numFmtId="0" fontId="9" fillId="4" borderId="9" xfId="0" applyFont="1" applyFill="1" applyBorder="1" applyAlignment="1">
      <alignment wrapText="1"/>
    </xf>
    <xf numFmtId="0" fontId="9" fillId="5" borderId="10" xfId="0" applyFont="1" applyFill="1" applyBorder="1" applyAlignment="1">
      <alignment wrapText="1"/>
    </xf>
    <xf numFmtId="0" fontId="9" fillId="5" borderId="11" xfId="0" applyFont="1" applyFill="1" applyBorder="1" applyAlignment="1">
      <alignment wrapText="1"/>
    </xf>
    <xf numFmtId="0" fontId="9" fillId="5" borderId="12" xfId="0" applyFont="1" applyFill="1" applyBorder="1" applyAlignment="1">
      <alignment wrapText="1"/>
    </xf>
    <xf numFmtId="0" fontId="9" fillId="5" borderId="4" xfId="0" applyFont="1" applyFill="1" applyBorder="1" applyAlignment="1">
      <alignment horizontal="center"/>
    </xf>
    <xf numFmtId="0" fontId="9" fillId="5" borderId="1" xfId="0" applyFont="1" applyFill="1" applyBorder="1" applyAlignment="1">
      <alignment horizontal="center"/>
    </xf>
    <xf numFmtId="0" fontId="9" fillId="5" borderId="2" xfId="0" applyFont="1" applyFill="1" applyBorder="1" applyAlignment="1">
      <alignment horizontal="center"/>
    </xf>
    <xf numFmtId="0" fontId="9" fillId="5" borderId="9" xfId="0" applyFont="1" applyFill="1" applyBorder="1" applyAlignment="1">
      <alignment wrapText="1"/>
    </xf>
    <xf numFmtId="0" fontId="9" fillId="6" borderId="1" xfId="0" applyFont="1" applyFill="1" applyBorder="1" applyAlignment="1"/>
    <xf numFmtId="0" fontId="9" fillId="6" borderId="1" xfId="0" applyFont="1" applyFill="1" applyBorder="1" applyAlignment="1">
      <alignment horizontal="left"/>
    </xf>
    <xf numFmtId="167" fontId="9" fillId="6" borderId="1" xfId="3" applyNumberFormat="1" applyFont="1" applyFill="1" applyBorder="1"/>
    <xf numFmtId="167" fontId="9" fillId="6" borderId="1" xfId="5" applyNumberFormat="1" applyFont="1" applyFill="1" applyBorder="1"/>
    <xf numFmtId="168" fontId="9" fillId="6" borderId="1" xfId="3" applyNumberFormat="1" applyFont="1" applyFill="1" applyBorder="1"/>
    <xf numFmtId="2" fontId="9" fillId="6" borderId="2" xfId="0" applyNumberFormat="1" applyFont="1" applyFill="1" applyBorder="1"/>
    <xf numFmtId="2" fontId="9" fillId="6" borderId="3" xfId="0" applyNumberFormat="1" applyFont="1" applyFill="1" applyBorder="1"/>
    <xf numFmtId="2" fontId="9" fillId="6" borderId="4" xfId="0" applyNumberFormat="1" applyFont="1" applyFill="1" applyBorder="1"/>
    <xf numFmtId="9" fontId="9" fillId="6" borderId="1" xfId="5" applyNumberFormat="1" applyFont="1" applyFill="1" applyBorder="1"/>
    <xf numFmtId="164" fontId="9" fillId="3" borderId="10" xfId="3" applyFont="1" applyFill="1" applyBorder="1" applyAlignment="1">
      <alignment horizontal="right"/>
    </xf>
    <xf numFmtId="0" fontId="9" fillId="0" borderId="0" xfId="0" applyFont="1" applyFill="1" applyAlignment="1" applyProtection="1">
      <alignment horizontal="left"/>
    </xf>
    <xf numFmtId="9" fontId="9" fillId="0" borderId="0" xfId="5" applyFont="1" applyFill="1" applyAlignment="1">
      <alignment horizontal="right"/>
    </xf>
    <xf numFmtId="168" fontId="9" fillId="0" borderId="0" xfId="3" applyNumberFormat="1" applyFont="1" applyFill="1" applyAlignment="1">
      <alignment horizontal="right"/>
    </xf>
    <xf numFmtId="165" fontId="9" fillId="0" borderId="0" xfId="0" applyNumberFormat="1" applyFont="1" applyFill="1" applyBorder="1" applyAlignment="1">
      <alignment horizontal="right"/>
    </xf>
    <xf numFmtId="164" fontId="9" fillId="0" borderId="0" xfId="3" applyFont="1" applyFill="1" applyAlignment="1">
      <alignment horizontal="right"/>
    </xf>
    <xf numFmtId="0" fontId="9" fillId="0" borderId="0" xfId="0" applyFont="1" applyFill="1" applyAlignment="1">
      <alignment horizontal="left"/>
    </xf>
    <xf numFmtId="0" fontId="0" fillId="0" borderId="0" xfId="0" applyFill="1"/>
    <xf numFmtId="0" fontId="9" fillId="4" borderId="1" xfId="0" applyFont="1" applyFill="1" applyBorder="1" applyAlignment="1">
      <alignment wrapText="1"/>
    </xf>
    <xf numFmtId="169" fontId="9" fillId="3" borderId="10" xfId="4" applyNumberFormat="1" applyFont="1" applyFill="1" applyBorder="1" applyAlignment="1"/>
    <xf numFmtId="170" fontId="9" fillId="3" borderId="10" xfId="5" applyNumberFormat="1" applyFont="1" applyFill="1" applyBorder="1" applyAlignment="1"/>
    <xf numFmtId="167" fontId="9" fillId="3" borderId="10" xfId="4" applyNumberFormat="1" applyFont="1" applyFill="1" applyBorder="1" applyAlignment="1">
      <alignment horizontal="right"/>
    </xf>
    <xf numFmtId="0" fontId="9" fillId="0" borderId="0" xfId="0" applyFont="1" applyAlignment="1">
      <alignment horizontal="center"/>
    </xf>
    <xf numFmtId="9" fontId="9" fillId="0" borderId="0" xfId="5" applyFont="1"/>
    <xf numFmtId="171" fontId="9" fillId="0" borderId="0" xfId="0" applyNumberFormat="1" applyFont="1"/>
    <xf numFmtId="170" fontId="9" fillId="0" borderId="0" xfId="5" applyNumberFormat="1" applyFont="1"/>
    <xf numFmtId="10" fontId="9" fillId="0" borderId="0" xfId="5" applyNumberFormat="1" applyFont="1"/>
    <xf numFmtId="172" fontId="9" fillId="0" borderId="0" xfId="0" applyNumberFormat="1" applyFont="1"/>
    <xf numFmtId="173" fontId="9" fillId="0" borderId="0" xfId="0" applyNumberFormat="1" applyFont="1"/>
    <xf numFmtId="0" fontId="9" fillId="5" borderId="5" xfId="0" applyFont="1" applyFill="1" applyBorder="1"/>
    <xf numFmtId="0" fontId="9" fillId="5" borderId="5" xfId="0" applyFont="1" applyFill="1" applyBorder="1" applyAlignment="1">
      <alignment horizontal="center"/>
    </xf>
    <xf numFmtId="0" fontId="9" fillId="5" borderId="6" xfId="0" applyFont="1" applyFill="1" applyBorder="1" applyAlignment="1">
      <alignment horizontal="left"/>
    </xf>
    <xf numFmtId="0" fontId="9" fillId="5" borderId="7" xfId="0" applyFont="1" applyFill="1" applyBorder="1" applyAlignment="1">
      <alignment horizontal="center"/>
    </xf>
    <xf numFmtId="0" fontId="9" fillId="5" borderId="8" xfId="0" applyFont="1" applyFill="1" applyBorder="1" applyAlignment="1">
      <alignment horizontal="center"/>
    </xf>
    <xf numFmtId="0" fontId="9" fillId="5" borderId="6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5" borderId="13" xfId="0" applyFont="1" applyFill="1" applyBorder="1" applyAlignment="1">
      <alignment horizontal="center" wrapText="1"/>
    </xf>
    <xf numFmtId="0" fontId="9" fillId="5" borderId="10" xfId="0" applyFont="1" applyFill="1" applyBorder="1" applyAlignment="1">
      <alignment horizontal="center" wrapText="1"/>
    </xf>
    <xf numFmtId="0" fontId="9" fillId="5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wrapText="1"/>
    </xf>
    <xf numFmtId="169" fontId="9" fillId="3" borderId="5" xfId="4" applyNumberFormat="1" applyFont="1" applyFill="1" applyBorder="1" applyAlignment="1"/>
    <xf numFmtId="167" fontId="9" fillId="3" borderId="13" xfId="3" applyNumberFormat="1" applyFont="1" applyFill="1" applyBorder="1" applyAlignment="1">
      <alignment horizontal="center"/>
    </xf>
    <xf numFmtId="175" fontId="9" fillId="6" borderId="14" xfId="3" applyNumberFormat="1" applyFont="1" applyFill="1" applyBorder="1" applyAlignment="1">
      <alignment horizontal="center"/>
    </xf>
    <xf numFmtId="168" fontId="9" fillId="6" borderId="13" xfId="3" applyNumberFormat="1" applyFont="1" applyFill="1" applyBorder="1" applyAlignment="1">
      <alignment horizontal="center"/>
    </xf>
    <xf numFmtId="176" fontId="9" fillId="6" borderId="6" xfId="3" applyNumberFormat="1" applyFont="1" applyFill="1" applyBorder="1" applyAlignment="1">
      <alignment horizontal="center"/>
    </xf>
    <xf numFmtId="176" fontId="9" fillId="6" borderId="7" xfId="3" applyNumberFormat="1" applyFont="1" applyFill="1" applyBorder="1" applyAlignment="1">
      <alignment horizontal="center"/>
    </xf>
    <xf numFmtId="176" fontId="9" fillId="6" borderId="8" xfId="3" applyNumberFormat="1" applyFont="1" applyFill="1" applyBorder="1" applyAlignment="1">
      <alignment horizontal="center"/>
    </xf>
    <xf numFmtId="164" fontId="9" fillId="3" borderId="7" xfId="3" applyFont="1" applyFill="1" applyBorder="1" applyAlignment="1">
      <alignment horizontal="center"/>
    </xf>
    <xf numFmtId="170" fontId="9" fillId="6" borderId="5" xfId="5" applyNumberFormat="1" applyFont="1" applyFill="1" applyBorder="1" applyAlignment="1">
      <alignment horizontal="center"/>
    </xf>
    <xf numFmtId="170" fontId="9" fillId="0" borderId="0" xfId="5" applyNumberFormat="1" applyFont="1" applyFill="1" applyBorder="1" applyAlignment="1">
      <alignment horizontal="center"/>
    </xf>
    <xf numFmtId="169" fontId="9" fillId="3" borderId="13" xfId="4" applyNumberFormat="1" applyFont="1" applyFill="1" applyBorder="1" applyAlignment="1"/>
    <xf numFmtId="176" fontId="9" fillId="6" borderId="14" xfId="3" applyNumberFormat="1" applyFont="1" applyFill="1" applyBorder="1" applyAlignment="1">
      <alignment horizontal="center"/>
    </xf>
    <xf numFmtId="176" fontId="9" fillId="6" borderId="0" xfId="3" applyNumberFormat="1" applyFont="1" applyFill="1" applyBorder="1" applyAlignment="1">
      <alignment horizontal="center"/>
    </xf>
    <xf numFmtId="176" fontId="9" fillId="6" borderId="15" xfId="3" applyNumberFormat="1" applyFont="1" applyFill="1" applyBorder="1" applyAlignment="1">
      <alignment horizontal="center"/>
    </xf>
    <xf numFmtId="164" fontId="9" fillId="3" borderId="0" xfId="3" applyFont="1" applyFill="1" applyBorder="1" applyAlignment="1">
      <alignment horizontal="center"/>
    </xf>
    <xf numFmtId="170" fontId="9" fillId="6" borderId="13" xfId="5" applyNumberFormat="1" applyFont="1" applyFill="1" applyBorder="1" applyAlignment="1">
      <alignment horizontal="center"/>
    </xf>
    <xf numFmtId="168" fontId="9" fillId="6" borderId="10" xfId="3" applyNumberFormat="1" applyFont="1" applyFill="1" applyBorder="1" applyAlignment="1">
      <alignment horizontal="center"/>
    </xf>
    <xf numFmtId="176" fontId="9" fillId="6" borderId="9" xfId="3" applyNumberFormat="1" applyFont="1" applyFill="1" applyBorder="1" applyAlignment="1">
      <alignment horizontal="center"/>
    </xf>
    <xf numFmtId="176" fontId="9" fillId="6" borderId="11" xfId="3" applyNumberFormat="1" applyFont="1" applyFill="1" applyBorder="1" applyAlignment="1">
      <alignment horizontal="center"/>
    </xf>
    <xf numFmtId="176" fontId="9" fillId="6" borderId="12" xfId="3" applyNumberFormat="1" applyFont="1" applyFill="1" applyBorder="1" applyAlignment="1">
      <alignment horizontal="center"/>
    </xf>
    <xf numFmtId="170" fontId="9" fillId="6" borderId="10" xfId="5" applyNumberFormat="1" applyFont="1" applyFill="1" applyBorder="1" applyAlignment="1">
      <alignment horizontal="center"/>
    </xf>
    <xf numFmtId="0" fontId="9" fillId="5" borderId="14" xfId="0" applyFont="1" applyFill="1" applyBorder="1" applyAlignment="1">
      <alignment horizontal="right"/>
    </xf>
    <xf numFmtId="0" fontId="9" fillId="5" borderId="9" xfId="0" applyFont="1" applyFill="1" applyBorder="1" applyAlignment="1">
      <alignment horizontal="right"/>
    </xf>
    <xf numFmtId="167" fontId="9" fillId="3" borderId="10" xfId="3" applyNumberFormat="1" applyFont="1" applyFill="1" applyBorder="1" applyAlignment="1">
      <alignment horizontal="center"/>
    </xf>
    <xf numFmtId="0" fontId="9" fillId="0" borderId="0" xfId="0" applyFont="1" applyAlignment="1"/>
    <xf numFmtId="0" fontId="9" fillId="5" borderId="1" xfId="0" applyFont="1" applyFill="1" applyBorder="1"/>
    <xf numFmtId="9" fontId="9" fillId="7" borderId="8" xfId="0" applyNumberFormat="1" applyFont="1" applyFill="1" applyBorder="1"/>
    <xf numFmtId="0" fontId="9" fillId="5" borderId="1" xfId="0" applyFont="1" applyFill="1" applyBorder="1" applyAlignment="1">
      <alignment horizontal="justify"/>
    </xf>
    <xf numFmtId="0" fontId="9" fillId="5" borderId="3" xfId="0" applyFont="1" applyFill="1" applyBorder="1" applyAlignment="1">
      <alignment horizontal="justify"/>
    </xf>
    <xf numFmtId="0" fontId="9" fillId="5" borderId="4" xfId="0" applyFont="1" applyFill="1" applyBorder="1" applyAlignment="1">
      <alignment horizontal="justify"/>
    </xf>
    <xf numFmtId="0" fontId="9" fillId="5" borderId="10" xfId="0" applyFont="1" applyFill="1" applyBorder="1"/>
    <xf numFmtId="165" fontId="9" fillId="7" borderId="12" xfId="0" applyNumberFormat="1" applyFont="1" applyFill="1" applyBorder="1"/>
    <xf numFmtId="0" fontId="9" fillId="5" borderId="10" xfId="0" applyFont="1" applyFill="1" applyBorder="1" applyAlignment="1">
      <alignment horizontal="justify"/>
    </xf>
    <xf numFmtId="0" fontId="9" fillId="7" borderId="11" xfId="0" applyFont="1" applyFill="1" applyBorder="1" applyAlignment="1">
      <alignment horizontal="justify"/>
    </xf>
    <xf numFmtId="166" fontId="9" fillId="7" borderId="11" xfId="0" applyNumberFormat="1" applyFont="1" applyFill="1" applyBorder="1" applyAlignment="1">
      <alignment horizontal="justify"/>
    </xf>
    <xf numFmtId="166" fontId="9" fillId="7" borderId="12" xfId="0" applyNumberFormat="1" applyFont="1" applyFill="1" applyBorder="1" applyAlignment="1">
      <alignment horizontal="justify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justify"/>
    </xf>
    <xf numFmtId="0" fontId="11" fillId="5" borderId="1" xfId="0" applyFont="1" applyFill="1" applyBorder="1" applyAlignment="1">
      <alignment wrapText="1"/>
    </xf>
    <xf numFmtId="177" fontId="12" fillId="5" borderId="1" xfId="5" applyNumberFormat="1" applyFont="1" applyFill="1" applyBorder="1" applyAlignment="1">
      <alignment wrapText="1"/>
    </xf>
    <xf numFmtId="178" fontId="9" fillId="0" borderId="0" xfId="0" applyNumberFormat="1" applyFont="1"/>
    <xf numFmtId="179" fontId="9" fillId="0" borderId="0" xfId="0" applyNumberFormat="1" applyFont="1"/>
    <xf numFmtId="0" fontId="9" fillId="5" borderId="13" xfId="0" applyFont="1" applyFill="1" applyBorder="1"/>
    <xf numFmtId="170" fontId="9" fillId="0" borderId="0" xfId="0" applyNumberFormat="1" applyFont="1"/>
    <xf numFmtId="10" fontId="9" fillId="0" borderId="0" xfId="0" applyNumberFormat="1" applyFont="1"/>
    <xf numFmtId="0" fontId="13" fillId="0" borderId="0" xfId="0" applyFont="1" applyAlignment="1">
      <alignment horizontal="left"/>
    </xf>
    <xf numFmtId="0" fontId="13" fillId="0" borderId="0" xfId="5" applyNumberFormat="1" applyFont="1" applyFill="1" applyAlignment="1">
      <alignment horizontal="left"/>
    </xf>
    <xf numFmtId="1" fontId="14" fillId="0" borderId="0" xfId="0" applyNumberFormat="1" applyFont="1" applyAlignment="1">
      <alignment horizontal="left"/>
    </xf>
    <xf numFmtId="166" fontId="14" fillId="0" borderId="0" xfId="0" applyNumberFormat="1" applyFont="1" applyAlignment="1">
      <alignment horizontal="left"/>
    </xf>
    <xf numFmtId="10" fontId="13" fillId="0" borderId="0" xfId="5" applyNumberFormat="1" applyFont="1" applyAlignment="1">
      <alignment horizontal="left"/>
    </xf>
    <xf numFmtId="10" fontId="13" fillId="0" borderId="0" xfId="5" applyNumberFormat="1" applyFont="1" applyFill="1" applyAlignment="1">
      <alignment horizontal="left"/>
    </xf>
    <xf numFmtId="0" fontId="15" fillId="5" borderId="0" xfId="0" applyFont="1" applyFill="1" applyBorder="1"/>
    <xf numFmtId="0" fontId="9" fillId="5" borderId="0" xfId="0" applyFont="1" applyFill="1" applyBorder="1"/>
    <xf numFmtId="0" fontId="12" fillId="5" borderId="0" xfId="0" applyFont="1" applyFill="1" applyBorder="1"/>
    <xf numFmtId="0" fontId="0" fillId="0" borderId="0" xfId="0" quotePrefix="1"/>
    <xf numFmtId="0" fontId="0" fillId="0" borderId="0" xfId="0" applyFont="1" applyFill="1" applyBorder="1"/>
    <xf numFmtId="0" fontId="0" fillId="0" borderId="0" xfId="0" quotePrefix="1" applyFont="1"/>
    <xf numFmtId="0" fontId="12" fillId="5" borderId="0" xfId="0" quotePrefix="1" applyFont="1" applyFill="1" applyBorder="1"/>
    <xf numFmtId="167" fontId="9" fillId="3" borderId="0" xfId="3" applyNumberFormat="1" applyFont="1" applyFill="1" applyBorder="1"/>
    <xf numFmtId="167" fontId="9" fillId="0" borderId="0" xfId="3" applyNumberFormat="1" applyFont="1" applyFill="1" applyBorder="1"/>
    <xf numFmtId="168" fontId="9" fillId="3" borderId="0" xfId="3" applyNumberFormat="1" applyFont="1" applyFill="1" applyBorder="1" applyAlignment="1"/>
    <xf numFmtId="168" fontId="9" fillId="3" borderId="0" xfId="3" applyNumberFormat="1" applyFont="1" applyFill="1" applyBorder="1"/>
    <xf numFmtId="176" fontId="9" fillId="3" borderId="0" xfId="3" applyNumberFormat="1" applyFont="1" applyFill="1" applyBorder="1"/>
    <xf numFmtId="168" fontId="9" fillId="0" borderId="0" xfId="3" applyNumberFormat="1" applyFont="1" applyFill="1" applyBorder="1"/>
    <xf numFmtId="164" fontId="9" fillId="0" borderId="0" xfId="3" applyFont="1" applyFill="1" applyBorder="1"/>
    <xf numFmtId="164" fontId="12" fillId="5" borderId="0" xfId="3" applyFont="1" applyFill="1" applyBorder="1" applyAlignment="1"/>
    <xf numFmtId="164" fontId="12" fillId="5" borderId="0" xfId="3" applyFont="1" applyFill="1" applyBorder="1" applyAlignment="1">
      <alignment wrapText="1"/>
    </xf>
    <xf numFmtId="0" fontId="12" fillId="5" borderId="0" xfId="0" applyFont="1" applyFill="1" applyBorder="1" applyAlignment="1">
      <alignment wrapText="1"/>
    </xf>
    <xf numFmtId="1" fontId="12" fillId="5" borderId="0" xfId="3" applyNumberFormat="1" applyFont="1" applyFill="1" applyBorder="1" applyAlignment="1">
      <alignment wrapText="1"/>
    </xf>
    <xf numFmtId="0" fontId="0" fillId="7" borderId="0" xfId="0" applyFill="1"/>
    <xf numFmtId="1" fontId="9" fillId="5" borderId="0" xfId="3" applyNumberFormat="1" applyFont="1" applyFill="1" applyBorder="1" applyAlignment="1"/>
    <xf numFmtId="0" fontId="0" fillId="0" borderId="0" xfId="0" quotePrefix="1" applyFill="1"/>
    <xf numFmtId="0" fontId="0" fillId="0" borderId="0" xfId="0" applyFont="1" applyFill="1"/>
    <xf numFmtId="180" fontId="9" fillId="0" borderId="0" xfId="0" applyNumberFormat="1" applyFont="1"/>
    <xf numFmtId="0" fontId="4" fillId="2" borderId="0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66" fontId="5" fillId="0" borderId="0" xfId="0" applyNumberFormat="1" applyFont="1" applyAlignment="1">
      <alignment horizontal="center" vertical="center"/>
    </xf>
    <xf numFmtId="170" fontId="5" fillId="0" borderId="0" xfId="5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0" fontId="5" fillId="0" borderId="0" xfId="5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9" fontId="5" fillId="0" borderId="0" xfId="5" applyFont="1" applyAlignment="1">
      <alignment horizontal="center" vertical="center"/>
    </xf>
    <xf numFmtId="0" fontId="5" fillId="0" borderId="0" xfId="0" applyFont="1" applyAlignment="1">
      <alignment horizontal="center"/>
    </xf>
    <xf numFmtId="9" fontId="1" fillId="0" borderId="0" xfId="5" applyFont="1"/>
    <xf numFmtId="170" fontId="1" fillId="0" borderId="0" xfId="5" applyNumberFormat="1" applyFont="1"/>
    <xf numFmtId="165" fontId="5" fillId="0" borderId="0" xfId="0" applyNumberFormat="1" applyFont="1" applyFill="1" applyAlignment="1">
      <alignment horizontal="center" vertical="center"/>
    </xf>
    <xf numFmtId="0" fontId="8" fillId="0" borderId="0" xfId="0" applyFont="1" applyAlignment="1">
      <alignment horizontal="center"/>
    </xf>
    <xf numFmtId="9" fontId="2" fillId="0" borderId="0" xfId="5" applyFont="1"/>
    <xf numFmtId="170" fontId="2" fillId="0" borderId="0" xfId="5" applyNumberFormat="1" applyFont="1"/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170" fontId="4" fillId="0" borderId="0" xfId="5" applyNumberFormat="1" applyFont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9" fontId="5" fillId="0" borderId="0" xfId="5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9" fontId="5" fillId="0" borderId="0" xfId="5" applyFont="1" applyAlignment="1">
      <alignment vertical="center"/>
    </xf>
    <xf numFmtId="9" fontId="5" fillId="0" borderId="0" xfId="5" applyNumberFormat="1" applyFont="1" applyAlignment="1">
      <alignment vertical="center"/>
    </xf>
    <xf numFmtId="9" fontId="4" fillId="0" borderId="0" xfId="5" applyFont="1" applyAlignment="1">
      <alignment vertical="center"/>
    </xf>
    <xf numFmtId="0" fontId="4" fillId="0" borderId="0" xfId="0" applyFont="1" applyAlignment="1">
      <alignment vertical="center"/>
    </xf>
    <xf numFmtId="170" fontId="5" fillId="0" borderId="0" xfId="5" applyNumberFormat="1" applyFont="1" applyAlignment="1">
      <alignment vertical="center"/>
    </xf>
    <xf numFmtId="0" fontId="8" fillId="0" borderId="0" xfId="0" applyFont="1" applyAlignment="1">
      <alignment vertical="center"/>
    </xf>
    <xf numFmtId="170" fontId="8" fillId="0" borderId="0" xfId="5" applyNumberFormat="1" applyFont="1" applyAlignment="1">
      <alignment vertical="center"/>
    </xf>
    <xf numFmtId="170" fontId="8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0" xfId="0" applyFont="1" applyFill="1"/>
    <xf numFmtId="170" fontId="5" fillId="0" borderId="0" xfId="5" applyNumberFormat="1" applyFont="1"/>
    <xf numFmtId="0" fontId="9" fillId="5" borderId="6" xfId="0" applyFont="1" applyFill="1" applyBorder="1" applyAlignment="1">
      <alignment horizontal="right"/>
    </xf>
    <xf numFmtId="175" fontId="9" fillId="6" borderId="9" xfId="3" applyNumberFormat="1" applyFont="1" applyFill="1" applyBorder="1" applyAlignment="1">
      <alignment horizontal="center"/>
    </xf>
    <xf numFmtId="164" fontId="9" fillId="3" borderId="11" xfId="3" applyFont="1" applyFill="1" applyBorder="1" applyAlignment="1">
      <alignment horizontal="center"/>
    </xf>
    <xf numFmtId="10" fontId="9" fillId="8" borderId="8" xfId="5" applyNumberFormat="1" applyFont="1" applyFill="1" applyBorder="1" applyAlignment="1">
      <alignment horizontal="center"/>
    </xf>
    <xf numFmtId="10" fontId="9" fillId="8" borderId="15" xfId="5" applyNumberFormat="1" applyFont="1" applyFill="1" applyBorder="1" applyAlignment="1">
      <alignment horizontal="center"/>
    </xf>
    <xf numFmtId="10" fontId="9" fillId="8" borderId="12" xfId="5" applyNumberFormat="1" applyFont="1" applyFill="1" applyBorder="1" applyAlignment="1">
      <alignment horizontal="center"/>
    </xf>
    <xf numFmtId="1" fontId="5" fillId="0" borderId="0" xfId="0" applyNumberFormat="1" applyFont="1" applyAlignment="1">
      <alignment vertical="center"/>
    </xf>
    <xf numFmtId="0" fontId="19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9" fillId="6" borderId="0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/>
    </xf>
    <xf numFmtId="0" fontId="20" fillId="0" borderId="0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wrapText="1"/>
    </xf>
    <xf numFmtId="0" fontId="22" fillId="0" borderId="5" xfId="0" applyFont="1" applyFill="1" applyBorder="1" applyAlignment="1">
      <alignment wrapText="1"/>
    </xf>
    <xf numFmtId="0" fontId="22" fillId="0" borderId="6" xfId="0" applyFont="1" applyFill="1" applyBorder="1" applyAlignment="1">
      <alignment wrapText="1"/>
    </xf>
    <xf numFmtId="0" fontId="23" fillId="0" borderId="7" xfId="0" applyFont="1" applyFill="1" applyBorder="1" applyAlignment="1">
      <alignment wrapText="1"/>
    </xf>
    <xf numFmtId="0" fontId="22" fillId="0" borderId="7" xfId="0" applyFont="1" applyFill="1" applyBorder="1" applyAlignment="1"/>
    <xf numFmtId="0" fontId="23" fillId="0" borderId="7" xfId="0" applyFont="1" applyFill="1" applyBorder="1"/>
    <xf numFmtId="0" fontId="23" fillId="0" borderId="8" xfId="0" applyFont="1" applyFill="1" applyBorder="1"/>
    <xf numFmtId="0" fontId="24" fillId="0" borderId="0" xfId="0" applyFont="1" applyFill="1" applyBorder="1" applyAlignment="1">
      <alignment vertical="center" wrapText="1"/>
    </xf>
    <xf numFmtId="10" fontId="5" fillId="0" borderId="0" xfId="0" applyNumberFormat="1" applyFont="1" applyAlignment="1">
      <alignment horizontal="center"/>
    </xf>
    <xf numFmtId="170" fontId="5" fillId="0" borderId="0" xfId="5" applyNumberFormat="1" applyFont="1" applyBorder="1" applyAlignment="1">
      <alignment horizontal="center" vertical="center"/>
    </xf>
    <xf numFmtId="170" fontId="4" fillId="0" borderId="0" xfId="0" applyNumberFormat="1" applyFont="1" applyAlignment="1">
      <alignment horizontal="center" vertical="center"/>
    </xf>
    <xf numFmtId="170" fontId="8" fillId="0" borderId="0" xfId="5" applyNumberFormat="1" applyFont="1" applyAlignment="1">
      <alignment horizontal="center" vertical="center"/>
    </xf>
    <xf numFmtId="0" fontId="25" fillId="5" borderId="13" xfId="0" applyFont="1" applyFill="1" applyBorder="1" applyAlignment="1">
      <alignment horizontal="center" wrapText="1"/>
    </xf>
    <xf numFmtId="170" fontId="5" fillId="0" borderId="0" xfId="0" applyNumberFormat="1" applyFont="1"/>
    <xf numFmtId="170" fontId="5" fillId="0" borderId="0" xfId="0" applyNumberFormat="1" applyFont="1" applyAlignment="1">
      <alignment horizontal="center"/>
    </xf>
    <xf numFmtId="9" fontId="1" fillId="0" borderId="0" xfId="5" applyFont="1" applyAlignment="1"/>
    <xf numFmtId="170" fontId="1" fillId="0" borderId="0" xfId="5" applyNumberFormat="1" applyFont="1" applyAlignment="1"/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1" fontId="5" fillId="0" borderId="0" xfId="0" applyNumberFormat="1" applyFont="1" applyBorder="1" applyAlignment="1">
      <alignment horizontal="center" vertical="center"/>
    </xf>
    <xf numFmtId="165" fontId="5" fillId="0" borderId="0" xfId="0" applyNumberFormat="1" applyFont="1" applyBorder="1" applyAlignment="1">
      <alignment horizontal="center" vertical="center"/>
    </xf>
    <xf numFmtId="166" fontId="5" fillId="0" borderId="0" xfId="0" applyNumberFormat="1" applyFont="1" applyBorder="1" applyAlignment="1">
      <alignment horizontal="center" vertical="center"/>
    </xf>
    <xf numFmtId="10" fontId="5" fillId="0" borderId="0" xfId="0" applyNumberFormat="1" applyFont="1" applyBorder="1" applyAlignment="1">
      <alignment horizontal="center"/>
    </xf>
    <xf numFmtId="174" fontId="26" fillId="6" borderId="10" xfId="3" applyNumberFormat="1" applyFont="1" applyFill="1" applyBorder="1" applyAlignment="1">
      <alignment horizontal="center"/>
    </xf>
    <xf numFmtId="174" fontId="26" fillId="6" borderId="5" xfId="3" applyNumberFormat="1" applyFont="1" applyFill="1" applyBorder="1" applyAlignment="1">
      <alignment horizontal="center"/>
    </xf>
    <xf numFmtId="174" fontId="26" fillId="6" borderId="13" xfId="3" applyNumberFormat="1" applyFont="1" applyFill="1" applyBorder="1" applyAlignment="1">
      <alignment horizontal="center"/>
    </xf>
    <xf numFmtId="165" fontId="5" fillId="0" borderId="0" xfId="2" applyNumberFormat="1" applyFont="1" applyFill="1" applyAlignment="1">
      <alignment horizontal="center" vertical="center"/>
    </xf>
    <xf numFmtId="166" fontId="5" fillId="0" borderId="0" xfId="2" applyNumberFormat="1" applyFont="1" applyFill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170" fontId="5" fillId="0" borderId="0" xfId="0" applyNumberFormat="1" applyFont="1" applyAlignment="1">
      <alignment horizontal="center" vertical="center"/>
    </xf>
    <xf numFmtId="170" fontId="5" fillId="0" borderId="0" xfId="0" applyNumberFormat="1" applyFont="1" applyBorder="1" applyAlignment="1">
      <alignment horizontal="center"/>
    </xf>
    <xf numFmtId="170" fontId="26" fillId="5" borderId="5" xfId="5" applyNumberFormat="1" applyFont="1" applyFill="1" applyBorder="1"/>
    <xf numFmtId="170" fontId="26" fillId="5" borderId="13" xfId="0" applyNumberFormat="1" applyFont="1" applyFill="1" applyBorder="1"/>
    <xf numFmtId="170" fontId="26" fillId="5" borderId="13" xfId="5" applyNumberFormat="1" applyFont="1" applyFill="1" applyBorder="1"/>
    <xf numFmtId="170" fontId="26" fillId="5" borderId="10" xfId="0" applyNumberFormat="1" applyFont="1" applyFill="1" applyBorder="1"/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3" fillId="0" borderId="0" xfId="0" applyFont="1"/>
    <xf numFmtId="170" fontId="0" fillId="0" borderId="0" xfId="5" applyNumberFormat="1" applyFont="1"/>
    <xf numFmtId="0" fontId="25" fillId="0" borderId="0" xfId="0" applyFont="1" applyAlignment="1">
      <alignment wrapText="1"/>
    </xf>
    <xf numFmtId="0" fontId="25" fillId="0" borderId="0" xfId="0" applyFont="1"/>
    <xf numFmtId="0" fontId="15" fillId="0" borderId="0" xfId="0" applyFont="1" applyAlignment="1">
      <alignment wrapText="1"/>
    </xf>
    <xf numFmtId="0" fontId="27" fillId="0" borderId="0" xfId="0" applyFont="1" applyAlignment="1">
      <alignment wrapText="1"/>
    </xf>
    <xf numFmtId="0" fontId="26" fillId="0" borderId="0" xfId="0" applyFont="1"/>
    <xf numFmtId="0" fontId="26" fillId="0" borderId="0" xfId="0" applyFont="1" applyAlignment="1">
      <alignment wrapText="1"/>
    </xf>
    <xf numFmtId="0" fontId="26" fillId="0" borderId="0" xfId="6" applyFont="1" applyAlignment="1">
      <alignment wrapText="1"/>
    </xf>
    <xf numFmtId="2" fontId="0" fillId="0" borderId="0" xfId="0" applyNumberFormat="1"/>
    <xf numFmtId="0" fontId="3" fillId="0" borderId="0" xfId="0" applyFont="1" applyAlignment="1">
      <alignment wrapText="1"/>
    </xf>
    <xf numFmtId="9" fontId="5" fillId="0" borderId="0" xfId="5" applyFont="1"/>
  </cellXfs>
  <cellStyles count="8">
    <cellStyle name="Hyperlinkki" xfId="6" builtinId="8"/>
    <cellStyle name="Normaali" xfId="0" builtinId="0"/>
    <cellStyle name="Normaali 2 2" xfId="1" xr:uid="{71D5ACBE-2B19-4A11-9FAE-CCF85FC4724B}"/>
    <cellStyle name="Normaali 3" xfId="2" xr:uid="{FB102155-6358-4003-9041-7705E8D75F12}"/>
    <cellStyle name="Normal" xfId="7" xr:uid="{4CDB4170-3A5C-4DFC-A82A-34AAD1EB1FF8}"/>
    <cellStyle name="Pilkku" xfId="3" builtinId="3"/>
    <cellStyle name="Prosenttia" xfId="5" builtinId="5"/>
    <cellStyle name="Valuutta" xfId="4" builtinId="4"/>
  </cellStyles>
  <dxfs count="0"/>
  <tableStyles count="0" defaultTableStyle="TableStyleMedium2" defaultPivotStyle="PivotStyleLight16"/>
  <colors>
    <mruColors>
      <color rgb="FFBC23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69DEE0-1013-45E3-9BA0-C2F4CA76411A}">
  <dimension ref="A1:E45"/>
  <sheetViews>
    <sheetView tabSelected="1" zoomScale="85" zoomScaleNormal="85" workbookViewId="0">
      <selection activeCell="A6" sqref="A6"/>
    </sheetView>
  </sheetViews>
  <sheetFormatPr defaultColWidth="9.08984375" defaultRowHeight="13.5" x14ac:dyDescent="0.25"/>
  <cols>
    <col min="1" max="1" width="224.90625" style="14" customWidth="1"/>
    <col min="2" max="16384" width="9.08984375" style="14"/>
  </cols>
  <sheetData>
    <row r="1" spans="1:1" ht="17.5" x14ac:dyDescent="0.35">
      <c r="A1" s="199" t="s">
        <v>198</v>
      </c>
    </row>
    <row r="2" spans="1:1" ht="17.5" x14ac:dyDescent="0.35">
      <c r="A2" s="199"/>
    </row>
    <row r="3" spans="1:1" ht="27" x14ac:dyDescent="0.25">
      <c r="A3" s="200" t="s">
        <v>200</v>
      </c>
    </row>
    <row r="4" spans="1:1" s="244" customFormat="1" x14ac:dyDescent="0.25">
      <c r="A4" s="245" t="s">
        <v>201</v>
      </c>
    </row>
    <row r="5" spans="1:1" s="244" customFormat="1" ht="16.5" customHeight="1" x14ac:dyDescent="0.25">
      <c r="A5" s="243" t="s">
        <v>202</v>
      </c>
    </row>
    <row r="6" spans="1:1" s="244" customFormat="1" x14ac:dyDescent="0.25">
      <c r="A6" s="243" t="s">
        <v>203</v>
      </c>
    </row>
    <row r="7" spans="1:1" s="244" customFormat="1" x14ac:dyDescent="0.25">
      <c r="A7" s="243"/>
    </row>
    <row r="8" spans="1:1" s="244" customFormat="1" ht="40.5" x14ac:dyDescent="0.25">
      <c r="A8" s="248" t="s">
        <v>204</v>
      </c>
    </row>
    <row r="9" spans="1:1" ht="27" x14ac:dyDescent="0.25">
      <c r="A9" s="249" t="s">
        <v>205</v>
      </c>
    </row>
    <row r="10" spans="1:1" x14ac:dyDescent="0.25">
      <c r="A10" s="249"/>
    </row>
    <row r="11" spans="1:1" s="247" customFormat="1" ht="17.5" x14ac:dyDescent="0.35">
      <c r="A11" s="246" t="s">
        <v>199</v>
      </c>
    </row>
    <row r="12" spans="1:1" s="247" customFormat="1" x14ac:dyDescent="0.25">
      <c r="A12" s="248"/>
    </row>
    <row r="13" spans="1:1" s="247" customFormat="1" x14ac:dyDescent="0.25">
      <c r="A13" s="248" t="s">
        <v>206</v>
      </c>
    </row>
    <row r="14" spans="1:1" ht="27" x14ac:dyDescent="0.25">
      <c r="A14" s="200" t="s">
        <v>207</v>
      </c>
    </row>
    <row r="15" spans="1:1" x14ac:dyDescent="0.25">
      <c r="A15" s="200"/>
    </row>
    <row r="16" spans="1:1" ht="17.5" x14ac:dyDescent="0.35">
      <c r="A16" s="199" t="s">
        <v>208</v>
      </c>
    </row>
    <row r="17" spans="1:5" ht="17.5" x14ac:dyDescent="0.35">
      <c r="A17" s="199"/>
    </row>
    <row r="18" spans="1:5" ht="17.5" x14ac:dyDescent="0.35">
      <c r="A18" s="199" t="s">
        <v>160</v>
      </c>
    </row>
    <row r="19" spans="1:5" ht="27" x14ac:dyDescent="0.25">
      <c r="A19" s="200" t="s">
        <v>161</v>
      </c>
    </row>
    <row r="20" spans="1:5" s="244" customFormat="1" ht="27" x14ac:dyDescent="0.25">
      <c r="A20" s="248" t="s">
        <v>162</v>
      </c>
    </row>
    <row r="21" spans="1:5" x14ac:dyDescent="0.25">
      <c r="A21" s="200"/>
    </row>
    <row r="22" spans="1:5" x14ac:dyDescent="0.25">
      <c r="A22" s="200"/>
    </row>
    <row r="23" spans="1:5" ht="27" x14ac:dyDescent="0.25">
      <c r="A23" s="200" t="s">
        <v>196</v>
      </c>
    </row>
    <row r="24" spans="1:5" ht="17.5" x14ac:dyDescent="0.35">
      <c r="A24" s="199"/>
    </row>
    <row r="25" spans="1:5" ht="17.5" x14ac:dyDescent="0.35">
      <c r="A25" s="199"/>
    </row>
    <row r="26" spans="1:5" ht="17.5" x14ac:dyDescent="0.35">
      <c r="A26" s="199" t="s">
        <v>155</v>
      </c>
    </row>
    <row r="27" spans="1:5" x14ac:dyDescent="0.25">
      <c r="A27" s="200" t="s">
        <v>163</v>
      </c>
    </row>
    <row r="28" spans="1:5" x14ac:dyDescent="0.25">
      <c r="A28" s="200" t="s">
        <v>156</v>
      </c>
    </row>
    <row r="29" spans="1:5" x14ac:dyDescent="0.25">
      <c r="A29" s="200"/>
      <c r="B29" s="13"/>
      <c r="C29" s="13"/>
      <c r="D29" s="13"/>
      <c r="E29" s="13"/>
    </row>
    <row r="30" spans="1:5" x14ac:dyDescent="0.25">
      <c r="A30" s="201" t="s">
        <v>157</v>
      </c>
      <c r="B30" s="202"/>
      <c r="C30" s="202"/>
      <c r="D30" s="202"/>
      <c r="E30" s="202"/>
    </row>
    <row r="31" spans="1:5" ht="40.5" x14ac:dyDescent="0.25">
      <c r="A31" s="200" t="s">
        <v>197</v>
      </c>
    </row>
    <row r="32" spans="1:5" x14ac:dyDescent="0.25">
      <c r="A32" s="200"/>
    </row>
    <row r="33" spans="1:1" x14ac:dyDescent="0.25">
      <c r="A33" s="200"/>
    </row>
    <row r="34" spans="1:1" x14ac:dyDescent="0.25">
      <c r="A34" s="200"/>
    </row>
    <row r="35" spans="1:1" ht="27" x14ac:dyDescent="0.25">
      <c r="A35" s="248" t="s">
        <v>164</v>
      </c>
    </row>
    <row r="36" spans="1:1" x14ac:dyDescent="0.25">
      <c r="A36" s="200"/>
    </row>
    <row r="37" spans="1:1" x14ac:dyDescent="0.25">
      <c r="A37" s="200"/>
    </row>
    <row r="38" spans="1:1" s="244" customFormat="1" x14ac:dyDescent="0.25">
      <c r="A38" s="248" t="s">
        <v>158</v>
      </c>
    </row>
    <row r="39" spans="1:1" x14ac:dyDescent="0.25">
      <c r="A39" s="248" t="s">
        <v>209</v>
      </c>
    </row>
    <row r="40" spans="1:1" x14ac:dyDescent="0.25">
      <c r="A40" s="200"/>
    </row>
    <row r="41" spans="1:1" x14ac:dyDescent="0.25">
      <c r="A41" s="248" t="s">
        <v>210</v>
      </c>
    </row>
    <row r="42" spans="1:1" x14ac:dyDescent="0.25">
      <c r="A42" s="200"/>
    </row>
    <row r="43" spans="1:1" ht="27" x14ac:dyDescent="0.25">
      <c r="A43" s="200" t="s">
        <v>165</v>
      </c>
    </row>
    <row r="44" spans="1:1" x14ac:dyDescent="0.25">
      <c r="A44" s="200"/>
    </row>
    <row r="45" spans="1:1" x14ac:dyDescent="0.25">
      <c r="A45" s="200"/>
    </row>
  </sheetData>
  <protectedRanges>
    <protectedRange password="CD46" sqref="A28:K28 M38:M41 M43:M44" name="Range1_3"/>
    <protectedRange password="CD46" sqref="D43:K44" name="Range3"/>
    <protectedRange password="CD46" sqref="L28 D38:K41" name="Range2"/>
  </protectedRange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B9A946-765B-4716-89B0-3C7B36FBA454}">
  <dimension ref="A1:BC41"/>
  <sheetViews>
    <sheetView zoomScale="85" zoomScaleNormal="85" workbookViewId="0">
      <selection activeCell="C27" sqref="C27"/>
    </sheetView>
  </sheetViews>
  <sheetFormatPr defaultColWidth="21.453125" defaultRowHeight="14.5" x14ac:dyDescent="0.35"/>
  <cols>
    <col min="1" max="1" width="38.6328125" style="14" customWidth="1"/>
    <col min="2" max="2" width="21.453125" style="14"/>
    <col min="3" max="3" width="25" style="14" bestFit="1" customWidth="1"/>
    <col min="4" max="13" width="21.453125" style="14"/>
    <col min="14" max="14" width="21.453125" style="13"/>
    <col min="15" max="55" width="21.453125" style="15"/>
  </cols>
  <sheetData>
    <row r="1" spans="1:55" ht="15" x14ac:dyDescent="0.35">
      <c r="A1" s="203" t="s">
        <v>159</v>
      </c>
      <c r="B1" s="12"/>
      <c r="C1" s="12"/>
      <c r="D1" s="13"/>
      <c r="E1" s="13"/>
      <c r="F1" s="13"/>
      <c r="G1" s="13"/>
      <c r="H1" s="13"/>
      <c r="I1" s="13"/>
      <c r="J1" s="13"/>
      <c r="L1" s="13"/>
    </row>
    <row r="2" spans="1:55" ht="55" x14ac:dyDescent="0.35">
      <c r="A2" s="204" t="s">
        <v>102</v>
      </c>
      <c r="B2" s="16"/>
      <c r="C2" s="205" t="s">
        <v>103</v>
      </c>
      <c r="D2" s="205" t="s">
        <v>104</v>
      </c>
      <c r="E2" s="205" t="s">
        <v>105</v>
      </c>
      <c r="F2" s="206" t="s">
        <v>106</v>
      </c>
      <c r="G2" s="207"/>
      <c r="H2" s="208"/>
      <c r="I2" s="209"/>
      <c r="J2" s="210"/>
      <c r="K2" s="205" t="s">
        <v>107</v>
      </c>
      <c r="L2" s="13"/>
    </row>
    <row r="3" spans="1:55" x14ac:dyDescent="0.35">
      <c r="A3" s="17"/>
      <c r="B3" s="18"/>
      <c r="C3" s="19"/>
      <c r="D3" s="18"/>
      <c r="E3" s="19"/>
      <c r="F3" s="18"/>
      <c r="G3" s="20"/>
      <c r="H3" s="21" t="s">
        <v>108</v>
      </c>
      <c r="I3" s="22"/>
      <c r="J3" s="22"/>
      <c r="K3" s="23"/>
      <c r="L3" s="18"/>
    </row>
    <row r="4" spans="1:55" ht="41.5" x14ac:dyDescent="0.35">
      <c r="A4" s="24" t="s">
        <v>0</v>
      </c>
      <c r="B4" s="25" t="s">
        <v>109</v>
      </c>
      <c r="C4" s="26" t="s">
        <v>168</v>
      </c>
      <c r="D4" s="25" t="s">
        <v>169</v>
      </c>
      <c r="E4" s="26" t="s">
        <v>170</v>
      </c>
      <c r="F4" s="25" t="s">
        <v>110</v>
      </c>
      <c r="G4" s="27" t="s">
        <v>111</v>
      </c>
      <c r="H4" s="28" t="s">
        <v>112</v>
      </c>
      <c r="I4" s="29" t="s">
        <v>113</v>
      </c>
      <c r="J4" s="30" t="s">
        <v>114</v>
      </c>
      <c r="K4" s="31" t="s">
        <v>115</v>
      </c>
      <c r="L4" s="25" t="s">
        <v>116</v>
      </c>
    </row>
    <row r="5" spans="1:55" x14ac:dyDescent="0.35">
      <c r="A5" s="32" t="s">
        <v>154</v>
      </c>
      <c r="B5" s="33" t="s">
        <v>98</v>
      </c>
      <c r="C5" s="34">
        <v>5806.5572413863019</v>
      </c>
      <c r="D5" s="35">
        <v>133630.64143071088</v>
      </c>
      <c r="E5" s="34">
        <v>1759.5402694644181</v>
      </c>
      <c r="F5" s="36">
        <v>5193.7175519480525</v>
      </c>
      <c r="G5" s="36">
        <v>46075.029220779223</v>
      </c>
      <c r="H5" s="37">
        <v>466.42368409090921</v>
      </c>
      <c r="I5" s="38">
        <v>152.28305519480509</v>
      </c>
      <c r="J5" s="39">
        <v>169.40227922077926</v>
      </c>
      <c r="K5" s="40">
        <v>0.62537987012986995</v>
      </c>
      <c r="L5" s="41">
        <f>H5*H23+I5*I23+J5*J23</f>
        <v>578.0953282374677</v>
      </c>
    </row>
    <row r="6" spans="1:55" s="48" customFormat="1" x14ac:dyDescent="0.35">
      <c r="A6" s="42"/>
      <c r="B6" s="43"/>
      <c r="C6" s="44"/>
      <c r="D6" s="44"/>
      <c r="E6" s="45"/>
      <c r="F6" s="45"/>
      <c r="G6" s="45"/>
      <c r="H6" s="46"/>
      <c r="I6" s="13"/>
      <c r="J6" s="13"/>
      <c r="K6" s="13"/>
      <c r="L6" s="13"/>
      <c r="M6" s="13"/>
      <c r="N6" s="13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</row>
    <row r="7" spans="1:55" ht="68.5" x14ac:dyDescent="0.35">
      <c r="B7" s="49" t="s">
        <v>183</v>
      </c>
      <c r="C7" s="49" t="s">
        <v>117</v>
      </c>
      <c r="D7" s="49" t="s">
        <v>184</v>
      </c>
      <c r="E7" s="49" t="s">
        <v>118</v>
      </c>
    </row>
    <row r="8" spans="1:55" x14ac:dyDescent="0.35">
      <c r="B8" s="50">
        <f>Laskenta!H2*EXP(K5*0.964864952153708-0.107953)</f>
        <v>5316.7379454024849</v>
      </c>
      <c r="C8" s="51">
        <f>B8/C5</f>
        <v>0.91564376693083738</v>
      </c>
      <c r="D8" s="52">
        <f>C5-B8</f>
        <v>489.81929598381703</v>
      </c>
      <c r="E8" s="51">
        <f>D8/C5</f>
        <v>8.4356233069162651E-2</v>
      </c>
      <c r="I8" s="53"/>
      <c r="J8" s="54"/>
    </row>
    <row r="9" spans="1:55" x14ac:dyDescent="0.35">
      <c r="B9" s="55"/>
      <c r="C9" s="56"/>
      <c r="D9" s="55"/>
      <c r="E9" s="57"/>
      <c r="F9" s="57"/>
    </row>
    <row r="11" spans="1:55" ht="27" x14ac:dyDescent="0.35">
      <c r="A11" s="211" t="s">
        <v>119</v>
      </c>
      <c r="B11" s="15"/>
      <c r="C11" s="144"/>
      <c r="F11" s="58"/>
      <c r="G11" s="58"/>
      <c r="J11" s="59"/>
    </row>
    <row r="12" spans="1:55" ht="41.5" x14ac:dyDescent="0.35">
      <c r="A12" s="204" t="s">
        <v>120</v>
      </c>
    </row>
    <row r="13" spans="1:55" x14ac:dyDescent="0.35">
      <c r="A13" s="60"/>
      <c r="B13" s="61"/>
      <c r="C13" s="61"/>
      <c r="D13" s="18"/>
      <c r="E13" s="61"/>
      <c r="F13" s="61"/>
      <c r="G13" s="23"/>
      <c r="H13" s="23"/>
      <c r="I13" s="62" t="s">
        <v>108</v>
      </c>
      <c r="J13" s="63"/>
      <c r="K13" s="64"/>
      <c r="L13" s="65"/>
      <c r="M13" s="61"/>
      <c r="N13" s="66"/>
    </row>
    <row r="14" spans="1:55" ht="82" x14ac:dyDescent="0.35">
      <c r="A14" s="25" t="s">
        <v>123</v>
      </c>
      <c r="B14" s="67" t="s">
        <v>171</v>
      </c>
      <c r="C14" s="216"/>
      <c r="D14" s="25" t="s">
        <v>121</v>
      </c>
      <c r="E14" s="68" t="s">
        <v>172</v>
      </c>
      <c r="F14" s="68" t="s">
        <v>187</v>
      </c>
      <c r="G14" s="31" t="s">
        <v>110</v>
      </c>
      <c r="H14" s="31" t="s">
        <v>111</v>
      </c>
      <c r="I14" s="29" t="s">
        <v>112</v>
      </c>
      <c r="J14" s="29" t="s">
        <v>113</v>
      </c>
      <c r="K14" s="29" t="s">
        <v>114</v>
      </c>
      <c r="L14" s="69" t="s">
        <v>116</v>
      </c>
      <c r="M14" s="67" t="s">
        <v>122</v>
      </c>
      <c r="N14" s="70"/>
    </row>
    <row r="15" spans="1:55" x14ac:dyDescent="0.35">
      <c r="A15" s="192">
        <v>2020</v>
      </c>
      <c r="B15" s="71">
        <f>Laskenta!P6*EXP(M15*0.964864952153708-0.107953)*(D15/B$23)*((1-B$22)^5)</f>
        <v>5429.0067405600057</v>
      </c>
      <c r="C15" s="195"/>
      <c r="D15" s="228">
        <v>141.85000000000002</v>
      </c>
      <c r="E15" s="72">
        <f>D5*100%</f>
        <v>133630.64143071088</v>
      </c>
      <c r="F15" s="72">
        <f>E5*100%</f>
        <v>1759.5402694644181</v>
      </c>
      <c r="G15" s="73">
        <f>101%*F5</f>
        <v>5245.6547274675331</v>
      </c>
      <c r="H15" s="74">
        <f>101%*G5</f>
        <v>46535.779512987014</v>
      </c>
      <c r="I15" s="75">
        <f>101%*H5</f>
        <v>471.0879209318183</v>
      </c>
      <c r="J15" s="76">
        <f>101%*I5</f>
        <v>153.80588574675315</v>
      </c>
      <c r="K15" s="77">
        <f>101%*J5</f>
        <v>171.09630201298705</v>
      </c>
      <c r="L15" s="78">
        <f>SUMPRODUCT(I15:K15,H23:J23)</f>
        <v>583.87628151984234</v>
      </c>
      <c r="M15" s="79">
        <f>K$5</f>
        <v>0.62537987012986995</v>
      </c>
      <c r="N15" s="80"/>
    </row>
    <row r="16" spans="1:55" x14ac:dyDescent="0.35">
      <c r="A16" s="92">
        <v>2021</v>
      </c>
      <c r="B16" s="81">
        <f>Laskenta!P7*EXP(M16*0.964864952153708-0.107953)*(D16/B$23)*((1-B$22)^6)</f>
        <v>5597.0431855596225</v>
      </c>
      <c r="C16" s="196"/>
      <c r="D16" s="229">
        <v>144.86666666666667</v>
      </c>
      <c r="E16" s="72">
        <f t="shared" ref="E16:F18" si="0">E15*100%</f>
        <v>133630.64143071088</v>
      </c>
      <c r="F16" s="72">
        <f t="shared" si="0"/>
        <v>1759.5402694644181</v>
      </c>
      <c r="G16" s="73">
        <f t="shared" ref="G16:K18" si="1">101%*G15</f>
        <v>5298.1112747422085</v>
      </c>
      <c r="H16" s="74">
        <f t="shared" si="1"/>
        <v>47001.137308116886</v>
      </c>
      <c r="I16" s="82">
        <f t="shared" si="1"/>
        <v>475.7988001411365</v>
      </c>
      <c r="J16" s="83">
        <f t="shared" si="1"/>
        <v>155.34394460422067</v>
      </c>
      <c r="K16" s="84">
        <f t="shared" si="1"/>
        <v>172.80726503311692</v>
      </c>
      <c r="L16" s="85">
        <f>SUMPRODUCT(I16:K16,H23:J23)</f>
        <v>589.71504433504072</v>
      </c>
      <c r="M16" s="86">
        <f t="shared" ref="M16:M18" si="2">K$5</f>
        <v>0.62537987012986995</v>
      </c>
      <c r="N16" s="80"/>
    </row>
    <row r="17" spans="1:55" x14ac:dyDescent="0.35">
      <c r="A17" s="92">
        <v>2022</v>
      </c>
      <c r="B17" s="81">
        <f>Laskenta!P8*EXP(M17*0.964864952153708-0.107953)*(D17/B$23)*((1-B$22)^7)</f>
        <v>6064.8745483157682</v>
      </c>
      <c r="C17" s="196"/>
      <c r="D17" s="229">
        <v>155.49999999999997</v>
      </c>
      <c r="E17" s="72">
        <f t="shared" si="0"/>
        <v>133630.64143071088</v>
      </c>
      <c r="F17" s="72">
        <f t="shared" si="0"/>
        <v>1759.5402694644181</v>
      </c>
      <c r="G17" s="73">
        <f t="shared" si="1"/>
        <v>5351.0923874896307</v>
      </c>
      <c r="H17" s="74">
        <f t="shared" si="1"/>
        <v>47471.148681198058</v>
      </c>
      <c r="I17" s="82">
        <f t="shared" si="1"/>
        <v>480.55678814254787</v>
      </c>
      <c r="J17" s="83">
        <f t="shared" si="1"/>
        <v>156.89738405026287</v>
      </c>
      <c r="K17" s="84">
        <f t="shared" si="1"/>
        <v>174.53533768344809</v>
      </c>
      <c r="L17" s="85">
        <f>SUMPRODUCT(I17:K17,H23:J23)</f>
        <v>595.61219477839109</v>
      </c>
      <c r="M17" s="86">
        <f t="shared" si="2"/>
        <v>0.62537987012986995</v>
      </c>
      <c r="N17" s="80"/>
    </row>
    <row r="18" spans="1:55" x14ac:dyDescent="0.35">
      <c r="A18" s="93">
        <v>2023</v>
      </c>
      <c r="B18" s="50">
        <f>Laskenta!P9*EXP(M18*0.964864952153708-0.107953)*(D18/B$23)*((1-B$22)^8)</f>
        <v>6184.6195257979034</v>
      </c>
      <c r="C18" s="197"/>
      <c r="D18" s="227">
        <f>101%*D17</f>
        <v>157.05499999999998</v>
      </c>
      <c r="E18" s="94">
        <f t="shared" si="0"/>
        <v>133630.64143071088</v>
      </c>
      <c r="F18" s="94">
        <f t="shared" si="0"/>
        <v>1759.5402694644181</v>
      </c>
      <c r="G18" s="193">
        <f t="shared" si="1"/>
        <v>5404.6033113645271</v>
      </c>
      <c r="H18" s="87">
        <f t="shared" si="1"/>
        <v>47945.86016801004</v>
      </c>
      <c r="I18" s="88">
        <f t="shared" si="1"/>
        <v>485.36235602397335</v>
      </c>
      <c r="J18" s="89">
        <f t="shared" si="1"/>
        <v>158.46635789076549</v>
      </c>
      <c r="K18" s="90">
        <f t="shared" si="1"/>
        <v>176.28069106028258</v>
      </c>
      <c r="L18" s="194">
        <f>SUMPRODUCT(I18:K18,H23:J23)</f>
        <v>601.568316726175</v>
      </c>
      <c r="M18" s="91">
        <f t="shared" si="2"/>
        <v>0.62537987012986995</v>
      </c>
      <c r="N18" s="80"/>
    </row>
    <row r="19" spans="1:55" x14ac:dyDescent="0.35">
      <c r="A19" s="95"/>
      <c r="B19" s="95"/>
      <c r="C19" s="95"/>
      <c r="D19" s="95"/>
      <c r="E19" s="95"/>
      <c r="F19" s="95"/>
    </row>
    <row r="20" spans="1:55" x14ac:dyDescent="0.35">
      <c r="B20" s="95"/>
    </row>
    <row r="21" spans="1:55" x14ac:dyDescent="0.35">
      <c r="A21" s="96" t="s">
        <v>124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</row>
    <row r="22" spans="1:55" x14ac:dyDescent="0.35">
      <c r="A22" s="60" t="s">
        <v>125</v>
      </c>
      <c r="B22" s="97">
        <v>0</v>
      </c>
      <c r="G22" s="98" t="s">
        <v>99</v>
      </c>
      <c r="H22" s="99" t="s">
        <v>126</v>
      </c>
      <c r="I22" s="99" t="s">
        <v>127</v>
      </c>
      <c r="J22" s="100" t="s">
        <v>100</v>
      </c>
    </row>
    <row r="23" spans="1:55" x14ac:dyDescent="0.35">
      <c r="A23" s="101" t="s">
        <v>128</v>
      </c>
      <c r="B23" s="102">
        <f>Inflaatio!O16</f>
        <v>140.23333333333332</v>
      </c>
      <c r="G23" s="103" t="s">
        <v>101</v>
      </c>
      <c r="H23" s="104">
        <v>1</v>
      </c>
      <c r="I23" s="105">
        <v>0.43174000000000001</v>
      </c>
      <c r="J23" s="106">
        <v>0.27110000000000001</v>
      </c>
    </row>
    <row r="24" spans="1:55" s="48" customFormat="1" x14ac:dyDescent="0.35">
      <c r="A24" s="107"/>
      <c r="B24" s="107"/>
      <c r="C24" s="13"/>
      <c r="D24" s="13"/>
      <c r="E24" s="13"/>
      <c r="F24" s="13"/>
      <c r="G24" s="108"/>
      <c r="H24" s="14"/>
      <c r="I24" s="14"/>
      <c r="J24" s="14"/>
      <c r="K24" s="13"/>
      <c r="L24" s="13"/>
      <c r="M24" s="13"/>
      <c r="N24" s="13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</row>
    <row r="27" spans="1:55" ht="55" x14ac:dyDescent="0.35">
      <c r="A27" s="109" t="s">
        <v>129</v>
      </c>
      <c r="B27" s="110" t="s">
        <v>130</v>
      </c>
      <c r="G27" s="111"/>
      <c r="I27" s="111"/>
      <c r="K27" s="112"/>
    </row>
    <row r="28" spans="1:55" x14ac:dyDescent="0.35">
      <c r="A28" s="113" t="s">
        <v>131</v>
      </c>
      <c r="B28" s="235">
        <v>0.88246646933301176</v>
      </c>
      <c r="C28" s="114"/>
    </row>
    <row r="29" spans="1:55" x14ac:dyDescent="0.35">
      <c r="A29" s="113" t="s">
        <v>132</v>
      </c>
      <c r="B29" s="236">
        <v>0.88526872459238115</v>
      </c>
      <c r="C29" s="114"/>
    </row>
    <row r="30" spans="1:55" x14ac:dyDescent="0.35">
      <c r="A30" s="113" t="s">
        <v>133</v>
      </c>
      <c r="B30" s="237">
        <v>0.18702781608031202</v>
      </c>
    </row>
    <row r="31" spans="1:55" x14ac:dyDescent="0.35">
      <c r="A31" s="113" t="s">
        <v>134</v>
      </c>
      <c r="B31" s="236">
        <v>0.40418648861802814</v>
      </c>
    </row>
    <row r="32" spans="1:55" x14ac:dyDescent="0.35">
      <c r="A32" s="101" t="s">
        <v>135</v>
      </c>
      <c r="B32" s="238">
        <v>1.5080178635383723</v>
      </c>
      <c r="C32" s="114"/>
      <c r="F32" s="115"/>
    </row>
    <row r="34" spans="1:14" x14ac:dyDescent="0.35">
      <c r="D34" s="115"/>
    </row>
    <row r="35" spans="1:14" x14ac:dyDescent="0.35">
      <c r="D35" s="115"/>
    </row>
    <row r="36" spans="1:14" x14ac:dyDescent="0.35">
      <c r="D36" s="115"/>
    </row>
    <row r="37" spans="1:14" x14ac:dyDescent="0.35">
      <c r="D37" s="115"/>
    </row>
    <row r="39" spans="1:14" ht="16.5" x14ac:dyDescent="0.45">
      <c r="A39" s="116"/>
      <c r="B39" s="117"/>
      <c r="C39" s="118"/>
      <c r="D39" s="118"/>
      <c r="E39" s="118"/>
      <c r="F39" s="118"/>
      <c r="G39" s="118"/>
      <c r="H39" s="119"/>
      <c r="I39" s="119"/>
      <c r="J39" s="119"/>
      <c r="K39" s="119"/>
      <c r="L39" s="120"/>
      <c r="M39" s="120"/>
      <c r="N39" s="121"/>
    </row>
    <row r="40" spans="1:14" ht="16.5" x14ac:dyDescent="0.45">
      <c r="A40" s="116"/>
      <c r="B40" s="117"/>
      <c r="C40" s="118"/>
      <c r="D40" s="118"/>
      <c r="E40" s="118"/>
      <c r="F40" s="118"/>
      <c r="G40" s="118"/>
      <c r="H40" s="119"/>
      <c r="I40" s="119"/>
      <c r="J40" s="119"/>
      <c r="K40" s="119"/>
      <c r="L40" s="120"/>
      <c r="M40" s="120"/>
      <c r="N40" s="121"/>
    </row>
    <row r="41" spans="1:14" ht="16.5" x14ac:dyDescent="0.45">
      <c r="A41" s="116"/>
      <c r="B41" s="117"/>
      <c r="C41" s="118"/>
      <c r="D41" s="118"/>
      <c r="E41" s="118"/>
      <c r="F41" s="118"/>
      <c r="G41" s="118"/>
      <c r="H41" s="119"/>
      <c r="I41" s="119"/>
      <c r="J41" s="119"/>
      <c r="K41" s="119"/>
      <c r="L41" s="120"/>
      <c r="M41" s="120"/>
      <c r="N41" s="121"/>
    </row>
  </sheetData>
  <protectedRanges>
    <protectedRange password="CD46" sqref="A5:K5 M15:N18" name="Range1_3_1"/>
    <protectedRange password="CD46" sqref="D15:K18" name="Range2_1"/>
  </protectedRange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9F458-4B7F-4793-9F98-1D249D60C1E4}">
  <dimension ref="B1:AI710"/>
  <sheetViews>
    <sheetView zoomScale="85" zoomScaleNormal="85" workbookViewId="0">
      <selection activeCell="G4" sqref="G4"/>
    </sheetView>
  </sheetViews>
  <sheetFormatPr defaultColWidth="9.08984375" defaultRowHeight="14.5" x14ac:dyDescent="0.35"/>
  <cols>
    <col min="1" max="1" width="12.08984375" style="107" bestFit="1" customWidth="1"/>
    <col min="2" max="2" width="28" style="107" customWidth="1"/>
    <col min="3" max="6" width="20.6328125" style="107" customWidth="1"/>
    <col min="7" max="7" width="28.6328125" style="107" customWidth="1"/>
    <col min="8" max="8" width="22.36328125" style="107" customWidth="1"/>
    <col min="9" max="9" width="19.36328125" style="107" customWidth="1"/>
    <col min="10" max="10" width="22.453125" style="107" bestFit="1" customWidth="1"/>
    <col min="11" max="11" width="18.36328125" style="107" bestFit="1" customWidth="1"/>
    <col min="12" max="12" width="13.453125" style="107" bestFit="1" customWidth="1"/>
    <col min="13" max="13" width="17.6328125" style="107" customWidth="1"/>
    <col min="14" max="14" width="18" style="107" bestFit="1" customWidth="1"/>
    <col min="15" max="15" width="9.08984375" style="107"/>
    <col min="16" max="16" width="32" style="14" customWidth="1"/>
    <col min="17" max="17" width="24.6328125" style="107" customWidth="1"/>
    <col min="18" max="20" width="21.36328125" style="107" bestFit="1" customWidth="1"/>
    <col min="21" max="23" width="9.08984375" style="107"/>
    <col min="30" max="30" width="9.08984375" style="3"/>
    <col min="31" max="31" width="12" style="126" bestFit="1" customWidth="1"/>
    <col min="32" max="32" width="12.08984375" style="3" bestFit="1" customWidth="1"/>
    <col min="33" max="35" width="9.453125" style="126" bestFit="1" customWidth="1"/>
    <col min="36" max="16384" width="9.08984375" style="107"/>
  </cols>
  <sheetData>
    <row r="1" spans="2:32" x14ac:dyDescent="0.35">
      <c r="B1" s="122" t="s">
        <v>136</v>
      </c>
      <c r="C1" s="123"/>
      <c r="D1" s="123"/>
      <c r="E1" s="123"/>
      <c r="F1" s="123"/>
      <c r="H1" s="124" t="s">
        <v>137</v>
      </c>
      <c r="Y1" s="125"/>
      <c r="Z1" s="125"/>
      <c r="AA1" s="125"/>
      <c r="AB1" s="125"/>
      <c r="AC1" s="125"/>
      <c r="AF1" s="127"/>
    </row>
    <row r="2" spans="2:32" x14ac:dyDescent="0.35">
      <c r="B2" s="128" t="s">
        <v>211</v>
      </c>
      <c r="C2" s="124" t="s">
        <v>138</v>
      </c>
      <c r="D2" s="124" t="s">
        <v>139</v>
      </c>
      <c r="E2" s="124" t="s">
        <v>140</v>
      </c>
      <c r="F2" s="124" t="s">
        <v>141</v>
      </c>
      <c r="H2" s="129">
        <f>MAX(H6:H558)</f>
        <v>3239.4573417447959</v>
      </c>
      <c r="Q2" s="130"/>
      <c r="R2" s="130"/>
      <c r="S2" s="130"/>
      <c r="T2" s="130"/>
      <c r="X2" s="125"/>
      <c r="AD2" s="127"/>
    </row>
    <row r="3" spans="2:32" x14ac:dyDescent="0.35">
      <c r="B3" s="131">
        <f>-1*'Tehokkuusluku ja vertailutaso'!D5/1000</f>
        <v>-133.63064143071088</v>
      </c>
      <c r="C3" s="132">
        <f>'Tehokkuusluku ja vertailutaso'!E5</f>
        <v>1759.5402694644181</v>
      </c>
      <c r="D3" s="133">
        <f>'Tehokkuusluku ja vertailutaso'!L5</f>
        <v>578.0953282374677</v>
      </c>
      <c r="E3" s="132">
        <f>'Tehokkuusluku ja vertailutaso'!F5</f>
        <v>5193.7175519480525</v>
      </c>
      <c r="F3" s="132">
        <f>'Tehokkuusluku ja vertailutaso'!G5</f>
        <v>46075.029220779223</v>
      </c>
      <c r="X3" s="125"/>
      <c r="AD3" s="127"/>
    </row>
    <row r="4" spans="2:32" x14ac:dyDescent="0.35">
      <c r="B4" s="134"/>
      <c r="C4" s="134"/>
      <c r="E4" s="134"/>
      <c r="F4" s="134"/>
      <c r="H4" s="135"/>
      <c r="I4" s="122" t="s">
        <v>142</v>
      </c>
      <c r="J4" s="123"/>
      <c r="K4" s="123"/>
      <c r="L4" s="123"/>
      <c r="M4" s="123"/>
      <c r="N4" s="123"/>
      <c r="Q4" s="136" t="s">
        <v>143</v>
      </c>
      <c r="R4" s="123"/>
      <c r="S4" s="123"/>
      <c r="T4" s="123"/>
      <c r="X4" s="125"/>
      <c r="AD4" s="127"/>
    </row>
    <row r="5" spans="2:32" ht="41.5" x14ac:dyDescent="0.35">
      <c r="B5" s="124" t="s">
        <v>144</v>
      </c>
      <c r="C5" s="123"/>
      <c r="D5" s="123"/>
      <c r="E5" s="123"/>
      <c r="F5" s="123"/>
      <c r="H5" s="137" t="s">
        <v>143</v>
      </c>
      <c r="I5" s="128" t="s">
        <v>77</v>
      </c>
      <c r="J5" s="128" t="s">
        <v>211</v>
      </c>
      <c r="K5" s="124" t="s">
        <v>138</v>
      </c>
      <c r="L5" s="124" t="s">
        <v>139</v>
      </c>
      <c r="M5" s="124" t="s">
        <v>140</v>
      </c>
      <c r="N5" s="124" t="s">
        <v>141</v>
      </c>
      <c r="P5" s="138" t="s">
        <v>137</v>
      </c>
      <c r="Q5" s="139">
        <v>2020</v>
      </c>
      <c r="R5" s="139">
        <v>2021</v>
      </c>
      <c r="S5" s="139">
        <v>2022</v>
      </c>
      <c r="T5" s="139">
        <v>2023</v>
      </c>
      <c r="X5" s="125"/>
      <c r="AD5" s="127"/>
    </row>
    <row r="6" spans="2:32" ht="14.25" customHeight="1" x14ac:dyDescent="0.35">
      <c r="B6" s="140">
        <v>8.1568390817536862</v>
      </c>
      <c r="C6" s="140">
        <v>-0.434943378297524</v>
      </c>
      <c r="D6" s="140">
        <v>1.7385979510894209</v>
      </c>
      <c r="E6" s="140">
        <v>0.217537991274137</v>
      </c>
      <c r="F6" s="140">
        <v>5.1764662312831999E-2</v>
      </c>
      <c r="H6" s="133">
        <f>SUMPRODUCT(B6:F6,B$3:F$3)</f>
        <v>2664.6605377783126</v>
      </c>
      <c r="I6" s="141">
        <v>2020</v>
      </c>
      <c r="J6" s="131">
        <f>-'Tehokkuusluku ja vertailutaso'!E15/1000</f>
        <v>-133.63064143071088</v>
      </c>
      <c r="K6" s="132">
        <f>'Tehokkuusluku ja vertailutaso'!F15</f>
        <v>1759.5402694644181</v>
      </c>
      <c r="L6" s="133">
        <f>'Tehokkuusluku ja vertailutaso'!L15</f>
        <v>583.87628151984234</v>
      </c>
      <c r="M6" s="132">
        <f>'Tehokkuusluku ja vertailutaso'!G15</f>
        <v>5245.6547274675331</v>
      </c>
      <c r="N6" s="132">
        <f>'Tehokkuusluku ja vertailutaso'!H15</f>
        <v>46535.779512987014</v>
      </c>
      <c r="P6" s="129">
        <f>MAX(Q6:Q558)</f>
        <v>3270.1623065546432</v>
      </c>
      <c r="Q6" s="133">
        <f>SUMPRODUCT($B6:$F6,$J$6:$N$6)</f>
        <v>2709.860183432028</v>
      </c>
      <c r="R6" s="133">
        <f>SUMPRODUCT($B6:$F6,$J$7:$N$7)</f>
        <v>2755.5118255422813</v>
      </c>
      <c r="S6" s="133">
        <f>SUMPRODUCT($B6:$F6,$J$8:$N$8)</f>
        <v>2801.6199840736358</v>
      </c>
      <c r="T6" s="133">
        <f>SUMPRODUCT($B6:$F6,$J$9:$N$9)</f>
        <v>2848.1892241903047</v>
      </c>
      <c r="X6" s="125"/>
      <c r="AD6" s="127"/>
    </row>
    <row r="7" spans="2:32" ht="14.25" customHeight="1" x14ac:dyDescent="0.35">
      <c r="B7" s="140">
        <v>16.844348901109019</v>
      </c>
      <c r="C7" s="140">
        <v>-2.9546566972401012</v>
      </c>
      <c r="D7" s="140">
        <v>5.0407067756423034</v>
      </c>
      <c r="E7" s="140">
        <v>3.263291866195E-3</v>
      </c>
      <c r="F7" s="140">
        <v>5.2470937917594003E-2</v>
      </c>
      <c r="H7" s="133">
        <f t="shared" ref="H7:H70" si="0">SUMPRODUCT(B7:F7,B$3:F$3)</f>
        <v>-2101.2009373233946</v>
      </c>
      <c r="I7" s="141">
        <v>2021</v>
      </c>
      <c r="J7" s="131">
        <f>-'Tehokkuusluku ja vertailutaso'!E16/1000</f>
        <v>-133.63064143071088</v>
      </c>
      <c r="K7" s="132">
        <f>'Tehokkuusluku ja vertailutaso'!F16</f>
        <v>1759.5402694644181</v>
      </c>
      <c r="L7" s="133">
        <f>'Tehokkuusluku ja vertailutaso'!L16</f>
        <v>589.71504433504072</v>
      </c>
      <c r="M7" s="132">
        <f>'Tehokkuusluku ja vertailutaso'!G16</f>
        <v>5298.1112747422085</v>
      </c>
      <c r="N7" s="132">
        <f>'Tehokkuusluku ja vertailutaso'!H16</f>
        <v>47001.137308116886</v>
      </c>
      <c r="P7" s="129">
        <f>MAX(R6:R558)</f>
        <v>3301.1743210125901</v>
      </c>
      <c r="Q7" s="133">
        <f t="shared" ref="Q7:Q70" si="1">SUMPRODUCT($B7:$F7,$J$6:$N$6)</f>
        <v>-2047.7153608028839</v>
      </c>
      <c r="R7" s="133">
        <f t="shared" ref="R7:R70" si="2">SUMPRODUCT($B7:$F7,$J$7:$N$7)</f>
        <v>-1993.6949285171668</v>
      </c>
      <c r="S7" s="133">
        <f t="shared" ref="S7:S70" si="3">SUMPRODUCT($B7:$F7,$J$8:$N$8)</f>
        <v>-1939.1342919085928</v>
      </c>
      <c r="T7" s="133">
        <f t="shared" ref="T7:T70" si="4">SUMPRODUCT($B7:$F7,$J$9:$N$9)</f>
        <v>-1884.0280489339325</v>
      </c>
      <c r="X7" s="125"/>
      <c r="AD7" s="127"/>
    </row>
    <row r="8" spans="2:32" ht="14.25" customHeight="1" x14ac:dyDescent="0.35">
      <c r="B8" s="140">
        <v>10.421197037359139</v>
      </c>
      <c r="C8" s="140">
        <v>2.5147007624357998E-2</v>
      </c>
      <c r="D8" s="140">
        <v>0.44728016587930303</v>
      </c>
      <c r="E8" s="140">
        <v>3.8212955300000001E-7</v>
      </c>
      <c r="F8" s="140">
        <v>8.1078293830323001E-2</v>
      </c>
      <c r="H8" s="133">
        <f t="shared" si="0"/>
        <v>2645.9132443775884</v>
      </c>
      <c r="I8" s="141">
        <v>2022</v>
      </c>
      <c r="J8" s="131">
        <f>-'Tehokkuusluku ja vertailutaso'!E17/1000</f>
        <v>-133.63064143071088</v>
      </c>
      <c r="K8" s="132">
        <f>'Tehokkuusluku ja vertailutaso'!F17</f>
        <v>1759.5402694644181</v>
      </c>
      <c r="L8" s="133">
        <f>'Tehokkuusluku ja vertailutaso'!L17</f>
        <v>595.61219477839109</v>
      </c>
      <c r="M8" s="132">
        <f>'Tehokkuusluku ja vertailutaso'!G17</f>
        <v>5351.0923874896307</v>
      </c>
      <c r="N8" s="132">
        <f>'Tehokkuusluku ja vertailutaso'!H17</f>
        <v>47471.148681198058</v>
      </c>
      <c r="P8" s="129">
        <f>MAX(S6:S558)</f>
        <v>3332.4964556151153</v>
      </c>
      <c r="Q8" s="133">
        <f t="shared" si="1"/>
        <v>2685.8558175414291</v>
      </c>
      <c r="R8" s="133">
        <f t="shared" si="2"/>
        <v>2726.1978164369093</v>
      </c>
      <c r="S8" s="133">
        <f t="shared" si="3"/>
        <v>2766.9432353213442</v>
      </c>
      <c r="T8" s="133">
        <f t="shared" si="4"/>
        <v>2808.0961083946227</v>
      </c>
      <c r="X8" s="125"/>
      <c r="AD8" s="127"/>
    </row>
    <row r="9" spans="2:32" ht="14.25" customHeight="1" x14ac:dyDescent="0.35">
      <c r="B9" s="140">
        <v>0.99568041591565204</v>
      </c>
      <c r="C9" s="140">
        <v>5.7440948801638997E-2</v>
      </c>
      <c r="D9" s="140">
        <v>1.3755490752848849</v>
      </c>
      <c r="E9" s="140">
        <v>0.16525501897068501</v>
      </c>
      <c r="F9" s="140">
        <v>3.250340414537E-2</v>
      </c>
      <c r="H9" s="133">
        <f t="shared" si="0"/>
        <v>3119.0979324257569</v>
      </c>
      <c r="I9" s="141">
        <v>2023</v>
      </c>
      <c r="J9" s="131">
        <f>-'Tehokkuusluku ja vertailutaso'!E18/1000</f>
        <v>-133.63064143071088</v>
      </c>
      <c r="K9" s="132">
        <f>'Tehokkuusluku ja vertailutaso'!F18</f>
        <v>1759.5402694644181</v>
      </c>
      <c r="L9" s="133">
        <f>'Tehokkuusluku ja vertailutaso'!L18</f>
        <v>601.568316726175</v>
      </c>
      <c r="M9" s="132">
        <f>'Tehokkuusluku ja vertailutaso'!G18</f>
        <v>5404.6033113645271</v>
      </c>
      <c r="N9" s="132">
        <f>'Tehokkuusluku ja vertailutaso'!H18</f>
        <v>47945.86016801004</v>
      </c>
      <c r="P9" s="129">
        <f>MAX(T6:T558)</f>
        <v>3364.6468490151647</v>
      </c>
      <c r="Q9" s="133">
        <f t="shared" si="1"/>
        <v>3150.6087492510756</v>
      </c>
      <c r="R9" s="133">
        <f t="shared" si="2"/>
        <v>3182.4346742446469</v>
      </c>
      <c r="S9" s="133">
        <f t="shared" si="3"/>
        <v>3214.5788584881543</v>
      </c>
      <c r="T9" s="133">
        <f t="shared" si="4"/>
        <v>3247.0444845740967</v>
      </c>
      <c r="X9" s="125"/>
      <c r="AD9" s="127"/>
    </row>
    <row r="10" spans="2:32" ht="14.25" customHeight="1" x14ac:dyDescent="0.35">
      <c r="B10" s="140">
        <v>0.15186758299683001</v>
      </c>
      <c r="C10" s="140">
        <v>8.5753024723209004E-2</v>
      </c>
      <c r="D10" s="140">
        <v>9.6117522175694997E-2</v>
      </c>
      <c r="E10" s="140">
        <v>0.13040724105836199</v>
      </c>
      <c r="F10" s="140">
        <v>5.1440156578692997E-2</v>
      </c>
      <c r="H10" s="133">
        <f t="shared" si="0"/>
        <v>3233.5619225026703</v>
      </c>
      <c r="Q10" s="133">
        <f t="shared" si="1"/>
        <v>3264.5916243506922</v>
      </c>
      <c r="R10" s="133">
        <f t="shared" si="2"/>
        <v>3295.9316232171946</v>
      </c>
      <c r="S10" s="133">
        <f t="shared" si="3"/>
        <v>3327.5850220723619</v>
      </c>
      <c r="T10" s="133">
        <f t="shared" si="4"/>
        <v>3359.554954916081</v>
      </c>
      <c r="X10" s="125"/>
      <c r="AD10" s="127"/>
    </row>
    <row r="11" spans="2:32" ht="14.25" customHeight="1" x14ac:dyDescent="0.35">
      <c r="B11" s="140">
        <v>14.98351485813154</v>
      </c>
      <c r="C11" s="140">
        <v>-0.50596228799949805</v>
      </c>
      <c r="D11" s="140">
        <v>2.5696366892715572</v>
      </c>
      <c r="E11" s="140">
        <v>0.33464795648830897</v>
      </c>
      <c r="F11" s="140">
        <v>1.8429660129830001E-2</v>
      </c>
      <c r="H11" s="133">
        <f t="shared" si="0"/>
        <v>1180.1913377391313</v>
      </c>
      <c r="Q11" s="133">
        <f t="shared" si="1"/>
        <v>1220.9184283359643</v>
      </c>
      <c r="R11" s="133">
        <f t="shared" si="2"/>
        <v>1262.0527898387656</v>
      </c>
      <c r="S11" s="133">
        <f t="shared" si="3"/>
        <v>1303.598494956595</v>
      </c>
      <c r="T11" s="133">
        <f t="shared" si="4"/>
        <v>1345.5596571256028</v>
      </c>
      <c r="X11" s="125"/>
      <c r="AD11" s="127"/>
    </row>
    <row r="12" spans="2:32" ht="14.25" customHeight="1" x14ac:dyDescent="0.35">
      <c r="B12" s="140">
        <v>10.26674208355109</v>
      </c>
      <c r="C12" s="140">
        <v>-1.9874551588692471</v>
      </c>
      <c r="D12" s="140">
        <v>4.3395446338296368</v>
      </c>
      <c r="E12" s="140">
        <v>7.3509582364787995E-2</v>
      </c>
      <c r="F12" s="140">
        <v>4.5122766315652998E-2</v>
      </c>
      <c r="H12" s="133">
        <f t="shared" si="0"/>
        <v>100.53254836151177</v>
      </c>
      <c r="Q12" s="133">
        <f t="shared" si="1"/>
        <v>150.22746100326549</v>
      </c>
      <c r="R12" s="133">
        <f t="shared" si="2"/>
        <v>200.41932277143655</v>
      </c>
      <c r="S12" s="133">
        <f t="shared" si="3"/>
        <v>251.11310315728906</v>
      </c>
      <c r="T12" s="133">
        <f t="shared" si="4"/>
        <v>302.31382134700061</v>
      </c>
      <c r="X12" s="125"/>
      <c r="AD12" s="127"/>
    </row>
    <row r="13" spans="2:32" ht="14.25" customHeight="1" x14ac:dyDescent="0.35">
      <c r="B13" s="140">
        <v>1.4851567251727951</v>
      </c>
      <c r="C13" s="140">
        <v>5.8560976619976002E-2</v>
      </c>
      <c r="D13" s="140">
        <v>1.108731172568552</v>
      </c>
      <c r="E13" s="140">
        <v>0.184244308274115</v>
      </c>
      <c r="F13" s="140">
        <v>3.4693115365453997E-2</v>
      </c>
      <c r="H13" s="133">
        <f t="shared" si="0"/>
        <v>3100.9294638581232</v>
      </c>
      <c r="Q13" s="133">
        <f t="shared" si="1"/>
        <v>3132.8929789889844</v>
      </c>
      <c r="R13" s="133">
        <f t="shared" si="2"/>
        <v>3165.1761292711535</v>
      </c>
      <c r="S13" s="133">
        <f t="shared" si="3"/>
        <v>3197.7821110561449</v>
      </c>
      <c r="T13" s="133">
        <f t="shared" si="4"/>
        <v>3230.7141526589862</v>
      </c>
      <c r="X13" s="125"/>
      <c r="AD13" s="127"/>
    </row>
    <row r="14" spans="2:32" ht="14.25" customHeight="1" x14ac:dyDescent="0.35">
      <c r="B14" s="140">
        <v>0.95847158691901202</v>
      </c>
      <c r="C14" s="140">
        <v>-3.546894838950895</v>
      </c>
      <c r="D14" s="140">
        <v>5.0409335665477153</v>
      </c>
      <c r="E14" s="140">
        <v>1.4519390568945001E-2</v>
      </c>
      <c r="F14" s="140">
        <v>2.0990554093152002E-2</v>
      </c>
      <c r="H14" s="133">
        <f t="shared" si="0"/>
        <v>-2412.2953220221962</v>
      </c>
      <c r="Q14" s="133">
        <f t="shared" si="1"/>
        <v>-2372.7284205059914</v>
      </c>
      <c r="R14" s="133">
        <f t="shared" si="2"/>
        <v>-2332.765849974624</v>
      </c>
      <c r="S14" s="133">
        <f t="shared" si="3"/>
        <v>-2292.4036537379434</v>
      </c>
      <c r="T14" s="133">
        <f t="shared" si="4"/>
        <v>-2251.6378355388956</v>
      </c>
      <c r="X14" s="125"/>
      <c r="AD14" s="127"/>
    </row>
    <row r="15" spans="2:32" ht="14.25" customHeight="1" x14ac:dyDescent="0.35">
      <c r="B15" s="140">
        <v>7.8419371309999995E-5</v>
      </c>
      <c r="C15" s="140">
        <v>-0.74200342375004602</v>
      </c>
      <c r="D15" s="140">
        <v>3.7309374411573679</v>
      </c>
      <c r="E15" s="140">
        <v>3.3480320100000002E-7</v>
      </c>
      <c r="F15" s="140">
        <v>2.7474943033704999E-2</v>
      </c>
      <c r="H15" s="133">
        <f t="shared" si="0"/>
        <v>2117.1526632702244</v>
      </c>
      <c r="Q15" s="133">
        <f t="shared" si="1"/>
        <v>2151.3801437369225</v>
      </c>
      <c r="R15" s="133">
        <f t="shared" si="2"/>
        <v>2185.9498990082875</v>
      </c>
      <c r="S15" s="133">
        <f t="shared" si="3"/>
        <v>2220.8653518323658</v>
      </c>
      <c r="T15" s="133">
        <f t="shared" si="4"/>
        <v>2256.129959184685</v>
      </c>
      <c r="X15" s="125"/>
      <c r="AD15" s="127"/>
    </row>
    <row r="16" spans="2:32" ht="14.25" customHeight="1" x14ac:dyDescent="0.35">
      <c r="B16" s="140">
        <v>1.486576553550615</v>
      </c>
      <c r="C16" s="140">
        <v>7.9222043161941993E-2</v>
      </c>
      <c r="D16" s="140">
        <v>0.526790345758686</v>
      </c>
      <c r="E16" s="140">
        <v>0.13302416428490399</v>
      </c>
      <c r="F16" s="140">
        <v>4.9171641479608001E-2</v>
      </c>
      <c r="H16" s="133">
        <f t="shared" si="0"/>
        <v>3201.751989515903</v>
      </c>
      <c r="Q16" s="133">
        <f t="shared" si="1"/>
        <v>3234.3620874432036</v>
      </c>
      <c r="R16" s="133">
        <f t="shared" si="2"/>
        <v>3267.2982863497773</v>
      </c>
      <c r="S16" s="133">
        <f t="shared" si="3"/>
        <v>3300.5638472454166</v>
      </c>
      <c r="T16" s="133">
        <f t="shared" si="4"/>
        <v>3334.1620637500118</v>
      </c>
      <c r="X16" s="125"/>
      <c r="AD16" s="127"/>
    </row>
    <row r="17" spans="2:30" ht="14.25" customHeight="1" x14ac:dyDescent="0.35">
      <c r="B17" s="140">
        <v>17.876561770876329</v>
      </c>
      <c r="C17" s="140">
        <v>-3.4598755193481701</v>
      </c>
      <c r="D17" s="140">
        <v>4.9142364865954269</v>
      </c>
      <c r="E17" s="140">
        <v>1.7280181398000002E-5</v>
      </c>
      <c r="F17" s="140">
        <v>5.6501276726682002E-2</v>
      </c>
      <c r="H17" s="133">
        <f t="shared" si="0"/>
        <v>-3032.3618403155956</v>
      </c>
      <c r="Q17" s="133">
        <f t="shared" si="1"/>
        <v>-2977.9189915223001</v>
      </c>
      <c r="R17" s="133">
        <f t="shared" si="2"/>
        <v>-2922.9317142410709</v>
      </c>
      <c r="S17" s="133">
        <f t="shared" si="3"/>
        <v>-2867.3945641870305</v>
      </c>
      <c r="T17" s="133">
        <f t="shared" si="4"/>
        <v>-2811.3020426324483</v>
      </c>
      <c r="AD17" s="127"/>
    </row>
    <row r="18" spans="2:30" ht="14.25" customHeight="1" x14ac:dyDescent="0.35">
      <c r="B18" s="140">
        <v>3.6267313736295099</v>
      </c>
      <c r="C18" s="140">
        <v>-0.35792068997190102</v>
      </c>
      <c r="D18" s="140">
        <v>4.1895896546318774</v>
      </c>
      <c r="E18" s="140">
        <v>1.763262427429E-3</v>
      </c>
      <c r="F18" s="140">
        <v>1.8067762859067998E-2</v>
      </c>
      <c r="H18" s="133">
        <f t="shared" si="0"/>
        <v>2149.1944882433663</v>
      </c>
      <c r="Q18" s="133">
        <f t="shared" si="1"/>
        <v>2181.83061619615</v>
      </c>
      <c r="R18" s="133">
        <f t="shared" si="2"/>
        <v>2214.7931054284622</v>
      </c>
      <c r="S18" s="133">
        <f t="shared" si="3"/>
        <v>2248.0852195530974</v>
      </c>
      <c r="T18" s="133">
        <f t="shared" si="4"/>
        <v>2281.7102548189787</v>
      </c>
      <c r="AD18" s="127"/>
    </row>
    <row r="19" spans="2:30" ht="14.25" customHeight="1" x14ac:dyDescent="0.35">
      <c r="B19" s="140">
        <v>18.249620813283379</v>
      </c>
      <c r="C19" s="140">
        <v>-3.4043363785329199</v>
      </c>
      <c r="D19" s="140">
        <v>4.945334095982644</v>
      </c>
      <c r="E19" s="140">
        <v>0.33490735528750498</v>
      </c>
      <c r="F19" s="140">
        <v>4.6215317188487003E-2</v>
      </c>
      <c r="H19" s="133">
        <f t="shared" si="0"/>
        <v>-1701.1146471762813</v>
      </c>
      <c r="Q19" s="133">
        <f t="shared" si="1"/>
        <v>-1633.8380388082678</v>
      </c>
      <c r="R19" s="133">
        <f t="shared" si="2"/>
        <v>-1565.8886643565747</v>
      </c>
      <c r="S19" s="133">
        <f t="shared" si="3"/>
        <v>-1497.2597961603637</v>
      </c>
      <c r="T19" s="133">
        <f t="shared" si="4"/>
        <v>-1427.9446392821897</v>
      </c>
      <c r="X19" s="125"/>
      <c r="AD19" s="127"/>
    </row>
    <row r="20" spans="2:30" ht="14.25" customHeight="1" x14ac:dyDescent="0.35">
      <c r="B20" s="140">
        <v>2.9874574160488252</v>
      </c>
      <c r="C20" s="140">
        <v>-3.5678493688274998E-2</v>
      </c>
      <c r="D20" s="140">
        <v>0.60721114659832498</v>
      </c>
      <c r="E20" s="140">
        <v>0.148276736946616</v>
      </c>
      <c r="F20" s="140">
        <v>5.3652762070251998E-2</v>
      </c>
      <c r="H20" s="133">
        <f t="shared" si="0"/>
        <v>3131.1924013379166</v>
      </c>
      <c r="Q20" s="133">
        <f t="shared" si="1"/>
        <v>3167.1242613228151</v>
      </c>
      <c r="R20" s="133">
        <f t="shared" si="2"/>
        <v>3203.4154399075624</v>
      </c>
      <c r="S20" s="133">
        <f t="shared" si="3"/>
        <v>3240.0695302781569</v>
      </c>
      <c r="T20" s="133">
        <f t="shared" si="4"/>
        <v>3277.0901615524572</v>
      </c>
      <c r="X20" s="125"/>
      <c r="AD20" s="127"/>
    </row>
    <row r="21" spans="2:30" ht="14.25" customHeight="1" x14ac:dyDescent="0.35">
      <c r="B21" s="140">
        <v>36.106469774574421</v>
      </c>
      <c r="C21" s="140">
        <v>0.10560346515629</v>
      </c>
      <c r="D21" s="140">
        <v>4.0039944598034927</v>
      </c>
      <c r="E21" s="140">
        <v>0.23682558352131999</v>
      </c>
      <c r="F21" s="140">
        <v>1.9056446756873999E-2</v>
      </c>
      <c r="H21" s="133">
        <f t="shared" si="0"/>
        <v>-216.39514368416565</v>
      </c>
      <c r="Q21" s="133">
        <f t="shared" si="1"/>
        <v>-172.16792345863246</v>
      </c>
      <c r="R21" s="133">
        <f t="shared" si="2"/>
        <v>-127.49843103084436</v>
      </c>
      <c r="S21" s="133">
        <f t="shared" si="3"/>
        <v>-82.382243678778195</v>
      </c>
      <c r="T21" s="133">
        <f t="shared" si="4"/>
        <v>-36.814894453190959</v>
      </c>
      <c r="X21" s="125"/>
      <c r="AD21" s="127"/>
    </row>
    <row r="22" spans="2:30" ht="14.25" customHeight="1" x14ac:dyDescent="0.35">
      <c r="B22" s="140">
        <v>2.368568213675454</v>
      </c>
      <c r="C22" s="140">
        <v>4.3251215819893003E-2</v>
      </c>
      <c r="D22" s="140">
        <v>0.99334036809576598</v>
      </c>
      <c r="E22" s="140">
        <v>0.18151282021009099</v>
      </c>
      <c r="F22" s="140">
        <v>4.0568981888954997E-2</v>
      </c>
      <c r="H22" s="133">
        <f t="shared" si="0"/>
        <v>3145.7777386380085</v>
      </c>
      <c r="I22" s="48"/>
      <c r="K22" s="48"/>
      <c r="Q22" s="133">
        <f t="shared" si="1"/>
        <v>3179.639626361663</v>
      </c>
      <c r="R22" s="133">
        <f t="shared" si="2"/>
        <v>3213.840132962554</v>
      </c>
      <c r="S22" s="133">
        <f t="shared" si="3"/>
        <v>3248.3826446294543</v>
      </c>
      <c r="T22" s="133">
        <f t="shared" si="4"/>
        <v>3283.2705814130231</v>
      </c>
      <c r="X22" s="125"/>
      <c r="AD22" s="127"/>
    </row>
    <row r="23" spans="2:30" ht="14.25" customHeight="1" x14ac:dyDescent="0.35">
      <c r="B23" s="140">
        <v>1.070612282045192</v>
      </c>
      <c r="C23" s="140">
        <v>6.0601148497484998E-2</v>
      </c>
      <c r="D23" s="140">
        <v>0.976354784563913</v>
      </c>
      <c r="E23" s="140">
        <v>0.17920278238228901</v>
      </c>
      <c r="F23" s="140">
        <v>3.5685394630537999E-2</v>
      </c>
      <c r="H23" s="133">
        <f t="shared" si="0"/>
        <v>3102.923931416417</v>
      </c>
      <c r="I23" s="48"/>
      <c r="K23" s="48"/>
      <c r="Q23" s="133">
        <f t="shared" si="1"/>
        <v>3134.3175351787431</v>
      </c>
      <c r="R23" s="133">
        <f t="shared" si="2"/>
        <v>3166.0250749786924</v>
      </c>
      <c r="S23" s="133">
        <f t="shared" si="3"/>
        <v>3198.049690176641</v>
      </c>
      <c r="T23" s="133">
        <f t="shared" si="4"/>
        <v>3230.3945515265691</v>
      </c>
      <c r="AD23" s="127"/>
    </row>
    <row r="24" spans="2:30" ht="14.25" customHeight="1" x14ac:dyDescent="0.35">
      <c r="B24" s="140">
        <v>5.0121959540789997E-2</v>
      </c>
      <c r="C24" s="140">
        <v>2.5251474140136999E-2</v>
      </c>
      <c r="D24" s="140">
        <v>0.99135708383378296</v>
      </c>
      <c r="E24" s="140">
        <v>0.18375040854039401</v>
      </c>
      <c r="F24" s="140">
        <v>3.2207878006234002E-2</v>
      </c>
      <c r="H24" s="133">
        <f t="shared" si="0"/>
        <v>3049.1586970795338</v>
      </c>
      <c r="I24" s="48"/>
      <c r="K24" s="48"/>
      <c r="Q24" s="133">
        <f t="shared" si="1"/>
        <v>3079.272952490232</v>
      </c>
      <c r="R24" s="133">
        <f t="shared" si="2"/>
        <v>3109.6883504550374</v>
      </c>
      <c r="S24" s="133">
        <f t="shared" si="3"/>
        <v>3140.4079023994909</v>
      </c>
      <c r="T24" s="133">
        <f t="shared" si="4"/>
        <v>3171.4346498633886</v>
      </c>
      <c r="X24" s="125"/>
      <c r="AD24" s="127"/>
    </row>
    <row r="25" spans="2:30" ht="14.25" customHeight="1" x14ac:dyDescent="0.35">
      <c r="B25" s="140">
        <v>23.172278552269809</v>
      </c>
      <c r="C25" s="140">
        <v>-2.057630829909681</v>
      </c>
      <c r="D25" s="140">
        <v>4.2442859073575736</v>
      </c>
      <c r="E25" s="140">
        <v>0.33499957847994499</v>
      </c>
      <c r="F25" s="140">
        <v>5.9975549634809E-2</v>
      </c>
      <c r="H25" s="133">
        <f t="shared" si="0"/>
        <v>239.85949608165038</v>
      </c>
      <c r="I25" s="48"/>
      <c r="K25" s="48"/>
      <c r="Q25" s="133">
        <f t="shared" si="1"/>
        <v>309.42819855515199</v>
      </c>
      <c r="R25" s="133">
        <f t="shared" si="2"/>
        <v>379.69258805338677</v>
      </c>
      <c r="S25" s="133">
        <f t="shared" si="3"/>
        <v>450.65962144660671</v>
      </c>
      <c r="T25" s="133">
        <f t="shared" si="4"/>
        <v>522.3363251737569</v>
      </c>
      <c r="X25" s="125"/>
      <c r="AD25" s="127"/>
    </row>
    <row r="26" spans="2:30" ht="14.25" customHeight="1" x14ac:dyDescent="0.35">
      <c r="B26" s="140">
        <v>15.17991821456776</v>
      </c>
      <c r="C26" s="140">
        <v>-2.304618349996129</v>
      </c>
      <c r="D26" s="140">
        <v>4.1503118812429181</v>
      </c>
      <c r="E26" s="140">
        <v>0.33480473161166902</v>
      </c>
      <c r="F26" s="140">
        <v>4.4495143519991003E-2</v>
      </c>
      <c r="H26" s="133">
        <f t="shared" si="0"/>
        <v>104.70115774486726</v>
      </c>
      <c r="I26" s="48"/>
      <c r="K26" s="48"/>
      <c r="Q26" s="133">
        <f t="shared" si="1"/>
        <v>166.58387932674896</v>
      </c>
      <c r="R26" s="133">
        <f t="shared" si="2"/>
        <v>229.0854281244483</v>
      </c>
      <c r="S26" s="133">
        <f t="shared" si="3"/>
        <v>292.21199241012573</v>
      </c>
      <c r="T26" s="133">
        <f t="shared" si="4"/>
        <v>355.9698223386597</v>
      </c>
      <c r="X26" s="125"/>
      <c r="AD26" s="127"/>
    </row>
    <row r="27" spans="2:30" ht="14.25" customHeight="1" x14ac:dyDescent="0.35">
      <c r="B27" s="140">
        <v>29.235167767543619</v>
      </c>
      <c r="C27" s="140">
        <v>-0.57781915526268102</v>
      </c>
      <c r="D27" s="140">
        <v>5.0489530215835519</v>
      </c>
      <c r="E27" s="140">
        <v>2.456178983E-6</v>
      </c>
      <c r="F27" s="140">
        <v>6.3406181944342999E-2</v>
      </c>
      <c r="H27" s="133">
        <f t="shared" si="0"/>
        <v>916.82030356754217</v>
      </c>
      <c r="I27" s="48"/>
      <c r="K27" s="48"/>
      <c r="Q27" s="133">
        <f t="shared" si="1"/>
        <v>975.22260953585646</v>
      </c>
      <c r="R27" s="133">
        <f t="shared" si="2"/>
        <v>1034.2089385638537</v>
      </c>
      <c r="S27" s="133">
        <f t="shared" si="3"/>
        <v>1093.7851308821314</v>
      </c>
      <c r="T27" s="133">
        <f t="shared" si="4"/>
        <v>1153.9570851235915</v>
      </c>
      <c r="AD27" s="127"/>
    </row>
    <row r="28" spans="2:30" ht="14.25" customHeight="1" x14ac:dyDescent="0.35">
      <c r="B28" s="140">
        <v>3.6231561194000002E-5</v>
      </c>
      <c r="C28" s="140">
        <v>8.7466340401844006E-2</v>
      </c>
      <c r="D28" s="140">
        <v>4.0154200068650003E-3</v>
      </c>
      <c r="E28" s="140">
        <v>0.127904008314845</v>
      </c>
      <c r="F28" s="140">
        <v>5.2440597424843999E-2</v>
      </c>
      <c r="H28" s="133">
        <f t="shared" si="0"/>
        <v>3236.7163537139713</v>
      </c>
      <c r="I28" s="48"/>
      <c r="K28" s="48"/>
      <c r="Q28" s="133">
        <f t="shared" si="1"/>
        <v>3267.5445601859819</v>
      </c>
      <c r="R28" s="133">
        <f t="shared" si="2"/>
        <v>3298.6810487227117</v>
      </c>
      <c r="S28" s="133">
        <f t="shared" si="3"/>
        <v>3330.1289021448097</v>
      </c>
      <c r="T28" s="133">
        <f t="shared" si="4"/>
        <v>3361.8912341011282</v>
      </c>
      <c r="AD28" s="127"/>
    </row>
    <row r="29" spans="2:30" ht="14.25" customHeight="1" x14ac:dyDescent="0.35">
      <c r="B29" s="140">
        <v>9.1549611006467996E-2</v>
      </c>
      <c r="C29" s="140">
        <v>-0.31701339197476602</v>
      </c>
      <c r="D29" s="140">
        <v>1.529600382085943</v>
      </c>
      <c r="E29" s="140">
        <v>0.24788977174275301</v>
      </c>
      <c r="F29" s="140">
        <v>1.8000085157846998E-2</v>
      </c>
      <c r="H29" s="133">
        <f t="shared" si="0"/>
        <v>2431.0470806465414</v>
      </c>
      <c r="I29" s="48"/>
      <c r="K29" s="48"/>
      <c r="Q29" s="133">
        <f t="shared" si="1"/>
        <v>2461.0578680768131</v>
      </c>
      <c r="R29" s="133">
        <f t="shared" si="2"/>
        <v>2491.3687633813875</v>
      </c>
      <c r="S29" s="133">
        <f t="shared" si="3"/>
        <v>2521.9827676390078</v>
      </c>
      <c r="T29" s="133">
        <f t="shared" si="4"/>
        <v>2552.9029119392039</v>
      </c>
      <c r="X29" s="125"/>
      <c r="AD29" s="127"/>
    </row>
    <row r="30" spans="2:30" ht="14.25" customHeight="1" x14ac:dyDescent="0.35">
      <c r="B30" s="140">
        <v>1.8174810364949581</v>
      </c>
      <c r="C30" s="140">
        <v>5.4115654892829997E-2</v>
      </c>
      <c r="D30" s="140">
        <v>1.0169996130895289</v>
      </c>
      <c r="E30" s="140">
        <v>0.179027353700734</v>
      </c>
      <c r="F30" s="140">
        <v>3.8557859034561999E-2</v>
      </c>
      <c r="H30" s="133">
        <f t="shared" si="0"/>
        <v>3146.6422333462124</v>
      </c>
      <c r="I30" s="48"/>
      <c r="K30" s="48"/>
      <c r="Q30" s="133">
        <f t="shared" si="1"/>
        <v>3179.5851805067005</v>
      </c>
      <c r="R30" s="133">
        <f t="shared" si="2"/>
        <v>3212.8575571387937</v>
      </c>
      <c r="S30" s="133">
        <f t="shared" si="3"/>
        <v>3246.4626575372076</v>
      </c>
      <c r="T30" s="133">
        <f t="shared" si="4"/>
        <v>3280.4038089396058</v>
      </c>
      <c r="X30" s="125"/>
      <c r="AD30" s="127"/>
    </row>
    <row r="31" spans="2:30" ht="14.25" customHeight="1" x14ac:dyDescent="0.35">
      <c r="B31" s="140">
        <v>2.3678631783160879</v>
      </c>
      <c r="C31" s="140">
        <v>3.6339631860379001E-2</v>
      </c>
      <c r="D31" s="140">
        <v>0.84363822373373498</v>
      </c>
      <c r="E31" s="140">
        <v>0.17596192255127099</v>
      </c>
      <c r="F31" s="140">
        <v>4.3724785297465998E-2</v>
      </c>
      <c r="H31" s="133">
        <f t="shared" si="0"/>
        <v>3163.7425720424399</v>
      </c>
      <c r="I31" s="48"/>
      <c r="K31" s="48"/>
      <c r="Q31" s="133">
        <f t="shared" si="1"/>
        <v>3197.9047780598912</v>
      </c>
      <c r="R31" s="133">
        <f t="shared" si="2"/>
        <v>3232.4086061375174</v>
      </c>
      <c r="S31" s="133">
        <f t="shared" si="3"/>
        <v>3267.2574724959195</v>
      </c>
      <c r="T31" s="133">
        <f t="shared" si="4"/>
        <v>3302.4548275179054</v>
      </c>
      <c r="X31" s="125"/>
      <c r="AD31" s="127"/>
    </row>
    <row r="32" spans="2:30" ht="14.25" customHeight="1" x14ac:dyDescent="0.35">
      <c r="B32" s="140">
        <v>26.987100115946191</v>
      </c>
      <c r="C32" s="140">
        <v>-0.49634698724614801</v>
      </c>
      <c r="D32" s="140">
        <v>5.032503850636445</v>
      </c>
      <c r="E32" s="140">
        <v>1.637754986937E-3</v>
      </c>
      <c r="F32" s="140">
        <v>5.704600543985E-2</v>
      </c>
      <c r="H32" s="133">
        <f t="shared" si="0"/>
        <v>1066.5233592456191</v>
      </c>
      <c r="I32" s="48"/>
      <c r="K32" s="48"/>
      <c r="Q32" s="133">
        <f t="shared" si="1"/>
        <v>1121.9850529434316</v>
      </c>
      <c r="R32" s="133">
        <f t="shared" si="2"/>
        <v>1178.0013635782218</v>
      </c>
      <c r="S32" s="133">
        <f t="shared" si="3"/>
        <v>1234.5778373193609</v>
      </c>
      <c r="T32" s="133">
        <f t="shared" si="4"/>
        <v>1291.720075797911</v>
      </c>
      <c r="X32" s="125"/>
      <c r="AD32" s="127"/>
    </row>
    <row r="33" spans="2:30" ht="14.25" customHeight="1" x14ac:dyDescent="0.35">
      <c r="B33" s="140">
        <v>3.9581736366028011</v>
      </c>
      <c r="C33" s="140">
        <v>-0.25387984495399701</v>
      </c>
      <c r="D33" s="140">
        <v>1.623487522999447</v>
      </c>
      <c r="E33" s="140">
        <v>0.21218738804395901</v>
      </c>
      <c r="F33" s="140">
        <v>3.8603557736319002E-2</v>
      </c>
      <c r="H33" s="133">
        <f t="shared" si="0"/>
        <v>2843.5868720553544</v>
      </c>
      <c r="I33" s="48"/>
      <c r="K33" s="48"/>
      <c r="Q33" s="133">
        <f t="shared" si="1"/>
        <v>2881.779191703461</v>
      </c>
      <c r="R33" s="133">
        <f t="shared" si="2"/>
        <v>2920.3534345480484</v>
      </c>
      <c r="S33" s="133">
        <f t="shared" si="3"/>
        <v>2959.3134198210819</v>
      </c>
      <c r="T33" s="133">
        <f t="shared" si="4"/>
        <v>2998.6630049468463</v>
      </c>
      <c r="AD33" s="127"/>
    </row>
    <row r="34" spans="2:30" ht="14.25" customHeight="1" x14ac:dyDescent="0.35">
      <c r="B34" s="140">
        <v>14.1534283013295</v>
      </c>
      <c r="C34" s="140">
        <v>0.106793991247067</v>
      </c>
      <c r="D34" s="140">
        <v>9.7743840091489998E-3</v>
      </c>
      <c r="E34" s="140">
        <v>2.4416144331523001E-2</v>
      </c>
      <c r="F34" s="140">
        <v>8.7155509270187004E-2</v>
      </c>
      <c r="H34" s="133">
        <f t="shared" si="0"/>
        <v>2444.7303452591841</v>
      </c>
      <c r="I34" s="48"/>
      <c r="K34" s="48"/>
      <c r="Q34" s="133">
        <f t="shared" si="1"/>
        <v>2486.2118824539175</v>
      </c>
      <c r="R34" s="133">
        <f t="shared" si="2"/>
        <v>2528.1082350205993</v>
      </c>
      <c r="S34" s="133">
        <f t="shared" si="3"/>
        <v>2570.4235511129468</v>
      </c>
      <c r="T34" s="133">
        <f t="shared" si="4"/>
        <v>2613.1620203662187</v>
      </c>
      <c r="X34" s="125"/>
      <c r="AD34" s="127"/>
    </row>
    <row r="35" spans="2:30" ht="14.25" customHeight="1" x14ac:dyDescent="0.35">
      <c r="B35" s="140">
        <v>18.046057388330851</v>
      </c>
      <c r="C35" s="140">
        <v>-1.573460708715456</v>
      </c>
      <c r="D35" s="140">
        <v>2.8712703625989611</v>
      </c>
      <c r="E35" s="140">
        <v>0.104572216567627</v>
      </c>
      <c r="F35" s="140">
        <v>7.1844186117535E-2</v>
      </c>
      <c r="H35" s="133">
        <f t="shared" si="0"/>
        <v>333.13581056414341</v>
      </c>
      <c r="I35" s="48"/>
      <c r="K35" s="48"/>
      <c r="Q35" s="133">
        <f t="shared" si="1"/>
        <v>388.26790570481398</v>
      </c>
      <c r="R35" s="133">
        <f t="shared" si="2"/>
        <v>443.95132179689199</v>
      </c>
      <c r="S35" s="133">
        <f t="shared" si="3"/>
        <v>500.19157204989051</v>
      </c>
      <c r="T35" s="133">
        <f t="shared" si="4"/>
        <v>556.99422480541898</v>
      </c>
      <c r="X35" s="125"/>
      <c r="AD35" s="127"/>
    </row>
    <row r="36" spans="2:30" ht="14.25" customHeight="1" x14ac:dyDescent="0.35">
      <c r="B36" s="140">
        <v>3.7675804726565003E-2</v>
      </c>
      <c r="C36" s="140">
        <v>-2.2995161346978099</v>
      </c>
      <c r="D36" s="140">
        <v>7.1030025627790996E-2</v>
      </c>
      <c r="E36" s="140">
        <v>0.33434187139772997</v>
      </c>
      <c r="F36" s="140">
        <v>2.8893556120580002E-2</v>
      </c>
      <c r="H36" s="133">
        <f t="shared" si="0"/>
        <v>-942.31506687848014</v>
      </c>
      <c r="I36" s="48"/>
      <c r="K36" s="48"/>
      <c r="Q36" s="133">
        <f t="shared" si="1"/>
        <v>-911.22695873490579</v>
      </c>
      <c r="R36" s="133">
        <f t="shared" si="2"/>
        <v>-879.82796950989427</v>
      </c>
      <c r="S36" s="133">
        <f t="shared" si="3"/>
        <v>-848.11499039263344</v>
      </c>
      <c r="T36" s="133">
        <f t="shared" si="4"/>
        <v>-816.08488148419974</v>
      </c>
      <c r="X36" s="125"/>
      <c r="AD36" s="127"/>
    </row>
    <row r="37" spans="2:30" ht="14.25" customHeight="1" x14ac:dyDescent="0.35">
      <c r="B37" s="140">
        <v>1.578170824342106</v>
      </c>
      <c r="C37" s="140">
        <v>8.5428166282228005E-2</v>
      </c>
      <c r="D37" s="140">
        <v>0.236406079230531</v>
      </c>
      <c r="E37" s="140">
        <v>0.133231322351828</v>
      </c>
      <c r="F37" s="140">
        <v>5.2857359069097998E-2</v>
      </c>
      <c r="H37" s="133">
        <f t="shared" si="0"/>
        <v>3203.4577901559678</v>
      </c>
      <c r="I37" s="48"/>
      <c r="K37" s="48"/>
      <c r="Q37" s="133">
        <f t="shared" si="1"/>
        <v>3236.0981448657672</v>
      </c>
      <c r="R37" s="133">
        <f t="shared" si="2"/>
        <v>3269.0649031226649</v>
      </c>
      <c r="S37" s="133">
        <f t="shared" si="3"/>
        <v>3302.3613289621317</v>
      </c>
      <c r="T37" s="133">
        <f t="shared" si="4"/>
        <v>3335.9907190599929</v>
      </c>
      <c r="X37" s="125"/>
      <c r="AD37" s="127"/>
    </row>
    <row r="38" spans="2:30" ht="14.25" customHeight="1" x14ac:dyDescent="0.35">
      <c r="B38" s="140">
        <v>9.1373990658020002E-3</v>
      </c>
      <c r="C38" s="140">
        <v>-6.6850444236040002E-2</v>
      </c>
      <c r="D38" s="140">
        <v>1.8334538840373189</v>
      </c>
      <c r="E38" s="140">
        <v>0.15673294756944101</v>
      </c>
      <c r="F38" s="140">
        <v>2.7324019674165E-2</v>
      </c>
      <c r="H38" s="133">
        <f t="shared" si="0"/>
        <v>3014.0457054140034</v>
      </c>
      <c r="I38" s="48"/>
      <c r="K38" s="48"/>
      <c r="Q38" s="133">
        <f t="shared" si="1"/>
        <v>3045.3746333197732</v>
      </c>
      <c r="R38" s="133">
        <f t="shared" si="2"/>
        <v>3077.0168505046022</v>
      </c>
      <c r="S38" s="133">
        <f t="shared" si="3"/>
        <v>3108.9754898612787</v>
      </c>
      <c r="T38" s="133">
        <f t="shared" si="4"/>
        <v>3141.2537156115222</v>
      </c>
      <c r="X38" s="125"/>
      <c r="AD38" s="127"/>
    </row>
    <row r="39" spans="2:30" ht="14.25" customHeight="1" x14ac:dyDescent="0.35">
      <c r="B39" s="140">
        <v>1.654087401836573</v>
      </c>
      <c r="C39" s="140">
        <v>-0.58091210011708405</v>
      </c>
      <c r="D39" s="140">
        <v>2.9260407066019551</v>
      </c>
      <c r="E39" s="140">
        <v>1.3950878539280001E-3</v>
      </c>
      <c r="F39" s="140">
        <v>4.0761028151348001E-2</v>
      </c>
      <c r="H39" s="133">
        <f t="shared" si="0"/>
        <v>2333.6667244700338</v>
      </c>
      <c r="I39" s="48"/>
      <c r="K39" s="48"/>
      <c r="Q39" s="133">
        <f t="shared" si="1"/>
        <v>2369.4351416513841</v>
      </c>
      <c r="R39" s="133">
        <f t="shared" si="2"/>
        <v>2405.5612430045485</v>
      </c>
      <c r="S39" s="133">
        <f t="shared" si="3"/>
        <v>2442.0486053712443</v>
      </c>
      <c r="T39" s="133">
        <f t="shared" si="4"/>
        <v>2478.900841361607</v>
      </c>
      <c r="X39" s="125"/>
      <c r="AD39" s="127"/>
    </row>
    <row r="40" spans="2:30" ht="14.25" customHeight="1" x14ac:dyDescent="0.35">
      <c r="B40" s="140">
        <v>7.6799569178571891</v>
      </c>
      <c r="C40" s="140">
        <v>-0.464755959210226</v>
      </c>
      <c r="D40" s="140">
        <v>1.4993947605071041</v>
      </c>
      <c r="E40" s="140">
        <v>0.22810827765227201</v>
      </c>
      <c r="F40" s="140">
        <v>5.3186122475816999E-2</v>
      </c>
      <c r="H40" s="133">
        <f t="shared" si="0"/>
        <v>2658.0408240359125</v>
      </c>
      <c r="I40" s="48"/>
      <c r="K40" s="48"/>
      <c r="Q40" s="133">
        <f t="shared" si="1"/>
        <v>2703.061576224246</v>
      </c>
      <c r="R40" s="133">
        <f t="shared" si="2"/>
        <v>2748.5325359344624</v>
      </c>
      <c r="S40" s="133">
        <f t="shared" si="3"/>
        <v>2794.4582052417818</v>
      </c>
      <c r="T40" s="133">
        <f t="shared" si="4"/>
        <v>2840.843131242174</v>
      </c>
      <c r="X40" s="125"/>
      <c r="AD40" s="127"/>
    </row>
    <row r="41" spans="2:30" ht="14.25" customHeight="1" x14ac:dyDescent="0.35">
      <c r="B41" s="140">
        <v>1.0070868053304229</v>
      </c>
      <c r="C41" s="140">
        <v>9.1596469812729994E-2</v>
      </c>
      <c r="D41" s="140">
        <v>4.1784694053469996E-3</v>
      </c>
      <c r="E41" s="140">
        <v>0.12994806621080801</v>
      </c>
      <c r="F41" s="140">
        <v>5.4419479531851001E-2</v>
      </c>
      <c r="H41" s="133">
        <f t="shared" si="0"/>
        <v>3211.2982369763977</v>
      </c>
      <c r="I41" s="48"/>
      <c r="K41" s="48"/>
      <c r="Q41" s="133">
        <f t="shared" si="1"/>
        <v>3243.1453191321261</v>
      </c>
      <c r="R41" s="133">
        <f t="shared" si="2"/>
        <v>3275.3108721094113</v>
      </c>
      <c r="S41" s="133">
        <f t="shared" si="3"/>
        <v>3307.7980806164705</v>
      </c>
      <c r="T41" s="133">
        <f t="shared" si="4"/>
        <v>3340.6101612085995</v>
      </c>
      <c r="X41" s="125"/>
      <c r="AD41" s="127"/>
    </row>
    <row r="42" spans="2:30" ht="14.25" customHeight="1" x14ac:dyDescent="0.35">
      <c r="B42" s="140">
        <v>1.7095592979E-5</v>
      </c>
      <c r="C42" s="140">
        <v>9.6026870306588005E-2</v>
      </c>
      <c r="D42" s="140">
        <v>4.0927501168309998E-3</v>
      </c>
      <c r="E42" s="140">
        <v>0.10900183975253599</v>
      </c>
      <c r="F42" s="140">
        <v>5.4302856780758003E-2</v>
      </c>
      <c r="H42" s="133">
        <f t="shared" si="0"/>
        <v>3239.4573417447959</v>
      </c>
      <c r="I42" s="48"/>
      <c r="K42" s="48"/>
      <c r="Q42" s="133">
        <f t="shared" si="1"/>
        <v>3270.1623065546432</v>
      </c>
      <c r="R42" s="133">
        <f t="shared" si="2"/>
        <v>3301.1743210125901</v>
      </c>
      <c r="S42" s="133">
        <f t="shared" si="3"/>
        <v>3332.4964556151153</v>
      </c>
      <c r="T42" s="133">
        <f t="shared" si="4"/>
        <v>3364.1318115636668</v>
      </c>
      <c r="X42" s="125"/>
      <c r="AD42" s="127"/>
    </row>
    <row r="43" spans="2:30" ht="14.25" customHeight="1" x14ac:dyDescent="0.35">
      <c r="B43" s="140">
        <v>4.4241812870162249</v>
      </c>
      <c r="C43" s="140">
        <v>-0.134859258593864</v>
      </c>
      <c r="D43" s="140">
        <v>0.99749815128605401</v>
      </c>
      <c r="E43" s="140">
        <v>0.20192075250084901</v>
      </c>
      <c r="F43" s="140">
        <v>4.7049680300003997E-2</v>
      </c>
      <c r="H43" s="133">
        <f t="shared" si="0"/>
        <v>2964.6872928054563</v>
      </c>
      <c r="I43" s="48"/>
      <c r="K43" s="48"/>
      <c r="Q43" s="133">
        <f t="shared" si="1"/>
        <v>3002.6191305274683</v>
      </c>
      <c r="R43" s="133">
        <f t="shared" si="2"/>
        <v>3040.9302866267003</v>
      </c>
      <c r="S43" s="133">
        <f t="shared" si="3"/>
        <v>3079.6245542869246</v>
      </c>
      <c r="T43" s="133">
        <f t="shared" si="4"/>
        <v>3118.7057646237517</v>
      </c>
      <c r="X43" s="125"/>
      <c r="AD43" s="127"/>
    </row>
    <row r="44" spans="2:30" ht="14.25" customHeight="1" x14ac:dyDescent="0.35">
      <c r="B44" s="140">
        <v>2.2316418241943929</v>
      </c>
      <c r="C44" s="140">
        <v>6.3318169987495995E-2</v>
      </c>
      <c r="D44" s="140">
        <v>0.46440390869734399</v>
      </c>
      <c r="E44" s="140">
        <v>0.15724633801588001</v>
      </c>
      <c r="F44" s="140">
        <v>4.9842350357581999E-2</v>
      </c>
      <c r="H44" s="133">
        <f t="shared" si="0"/>
        <v>3194.8456863947868</v>
      </c>
      <c r="I44" s="48"/>
      <c r="K44" s="48"/>
      <c r="Q44" s="133">
        <f t="shared" si="1"/>
        <v>3228.6621918440237</v>
      </c>
      <c r="R44" s="133">
        <f t="shared" si="2"/>
        <v>3262.8168623477532</v>
      </c>
      <c r="S44" s="133">
        <f t="shared" si="3"/>
        <v>3297.3130795565198</v>
      </c>
      <c r="T44" s="133">
        <f t="shared" si="4"/>
        <v>3332.1542589373739</v>
      </c>
      <c r="X44" s="125"/>
      <c r="AD44" s="127"/>
    </row>
    <row r="45" spans="2:30" ht="14.25" customHeight="1" x14ac:dyDescent="0.35">
      <c r="B45" s="140">
        <v>0.19293217746278099</v>
      </c>
      <c r="C45" s="140">
        <v>4.7537800601892999E-2</v>
      </c>
      <c r="D45" s="140">
        <v>1.4221244720068751</v>
      </c>
      <c r="E45" s="140">
        <v>0.19049982363659099</v>
      </c>
      <c r="F45" s="140">
        <v>2.4082821943511998E-2</v>
      </c>
      <c r="H45" s="133">
        <f t="shared" si="0"/>
        <v>2979.0055397236847</v>
      </c>
      <c r="I45" s="48"/>
      <c r="K45" s="48"/>
      <c r="Q45" s="133">
        <f t="shared" si="1"/>
        <v>3008.2169648823833</v>
      </c>
      <c r="R45" s="133">
        <f t="shared" si="2"/>
        <v>3037.7205042926689</v>
      </c>
      <c r="S45" s="133">
        <f t="shared" si="3"/>
        <v>3067.5190790970573</v>
      </c>
      <c r="T45" s="133">
        <f t="shared" si="4"/>
        <v>3097.6156396494898</v>
      </c>
      <c r="X45" s="125"/>
      <c r="AD45" s="127"/>
    </row>
    <row r="46" spans="2:30" ht="14.25" customHeight="1" x14ac:dyDescent="0.35">
      <c r="B46" s="140">
        <v>1.024122088439E-3</v>
      </c>
      <c r="C46" s="140">
        <v>-0.94617566299698597</v>
      </c>
      <c r="D46" s="140">
        <v>3.6585858141563512</v>
      </c>
      <c r="E46" s="140">
        <v>3.7355610899999999E-7</v>
      </c>
      <c r="F46" s="140">
        <v>3.1444796767523001E-2</v>
      </c>
      <c r="H46" s="133">
        <f t="shared" si="0"/>
        <v>1898.8622020476923</v>
      </c>
      <c r="I46" s="48"/>
      <c r="K46" s="48"/>
      <c r="Q46" s="133">
        <f t="shared" si="1"/>
        <v>1934.5005344193892</v>
      </c>
      <c r="R46" s="133">
        <f t="shared" si="2"/>
        <v>1970.4952501148025</v>
      </c>
      <c r="S46" s="133">
        <f t="shared" si="3"/>
        <v>2006.84991296717</v>
      </c>
      <c r="T46" s="133">
        <f t="shared" si="4"/>
        <v>2043.5681224480618</v>
      </c>
      <c r="X46" s="125"/>
      <c r="AD46" s="127"/>
    </row>
    <row r="47" spans="2:30" ht="14.25" customHeight="1" x14ac:dyDescent="0.35">
      <c r="B47" s="140">
        <v>0.18602212137384999</v>
      </c>
      <c r="C47" s="140">
        <v>-5.3940060959216003E-2</v>
      </c>
      <c r="D47" s="140">
        <v>1.829433861559431</v>
      </c>
      <c r="E47" s="140">
        <v>0.16021813519441</v>
      </c>
      <c r="F47" s="140">
        <v>2.7181019852542999E-2</v>
      </c>
      <c r="H47" s="133">
        <f t="shared" si="0"/>
        <v>3022.3132287484341</v>
      </c>
      <c r="I47" s="48"/>
      <c r="K47" s="48"/>
      <c r="Q47" s="133">
        <f t="shared" si="1"/>
        <v>3053.7340406838644</v>
      </c>
      <c r="R47" s="133">
        <f t="shared" si="2"/>
        <v>3085.4690607386487</v>
      </c>
      <c r="S47" s="133">
        <f t="shared" si="3"/>
        <v>3117.5214309939811</v>
      </c>
      <c r="T47" s="133">
        <f t="shared" si="4"/>
        <v>3149.894324951867</v>
      </c>
      <c r="X47" s="125"/>
      <c r="AD47" s="127"/>
    </row>
    <row r="48" spans="2:30" ht="14.25" customHeight="1" x14ac:dyDescent="0.35">
      <c r="B48" s="140">
        <v>23.145067889161261</v>
      </c>
      <c r="C48" s="140">
        <v>-1.2971381923416381</v>
      </c>
      <c r="D48" s="140">
        <v>5.0415966398908463</v>
      </c>
      <c r="E48" s="140">
        <v>0.249073139220608</v>
      </c>
      <c r="F48" s="140">
        <v>4.8430308218058001E-2</v>
      </c>
      <c r="H48" s="133">
        <f t="shared" si="0"/>
        <v>1064.3097131144889</v>
      </c>
      <c r="I48" s="48"/>
      <c r="K48" s="48"/>
      <c r="Q48" s="133">
        <f t="shared" si="1"/>
        <v>1128.7053817703475</v>
      </c>
      <c r="R48" s="133">
        <f t="shared" si="2"/>
        <v>1193.7450071127644</v>
      </c>
      <c r="S48" s="133">
        <f t="shared" si="3"/>
        <v>1259.4350287086054</v>
      </c>
      <c r="T48" s="133">
        <f t="shared" si="4"/>
        <v>1325.7819505204054</v>
      </c>
      <c r="X48" s="125"/>
      <c r="AD48" s="127"/>
    </row>
    <row r="49" spans="2:30" ht="14.25" customHeight="1" x14ac:dyDescent="0.35">
      <c r="B49" s="140">
        <v>0.990676634303988</v>
      </c>
      <c r="C49" s="140">
        <v>5.5648443869538003E-2</v>
      </c>
      <c r="D49" s="140">
        <v>1.3837921903868731</v>
      </c>
      <c r="E49" s="140">
        <v>0.16433043579474299</v>
      </c>
      <c r="F49" s="140">
        <v>3.2600027538524E-2</v>
      </c>
      <c r="H49" s="133">
        <f t="shared" si="0"/>
        <v>3121.0278144852964</v>
      </c>
      <c r="I49" s="48"/>
      <c r="K49" s="48"/>
      <c r="Q49" s="133">
        <f t="shared" si="1"/>
        <v>3152.5827833918593</v>
      </c>
      <c r="R49" s="133">
        <f t="shared" si="2"/>
        <v>3184.4533019874871</v>
      </c>
      <c r="S49" s="133">
        <f t="shared" si="3"/>
        <v>3216.6425257690721</v>
      </c>
      <c r="T49" s="133">
        <f t="shared" si="4"/>
        <v>3249.1536417884727</v>
      </c>
      <c r="X49" s="125"/>
      <c r="AD49" s="127"/>
    </row>
    <row r="50" spans="2:30" ht="14.25" customHeight="1" x14ac:dyDescent="0.35">
      <c r="B50" s="140">
        <v>0.52144383582082399</v>
      </c>
      <c r="C50" s="140">
        <v>3.4553970013752003E-2</v>
      </c>
      <c r="D50" s="140">
        <v>1.5634217397021219</v>
      </c>
      <c r="E50" s="140">
        <v>0.15280675016869699</v>
      </c>
      <c r="F50" s="140">
        <v>3.0556708123882999E-2</v>
      </c>
      <c r="H50" s="133">
        <f t="shared" si="0"/>
        <v>3096.4613513509603</v>
      </c>
      <c r="I50" s="48"/>
      <c r="K50" s="48"/>
      <c r="Q50" s="133">
        <f t="shared" si="1"/>
        <v>3127.5147825898875</v>
      </c>
      <c r="R50" s="133">
        <f t="shared" si="2"/>
        <v>3158.8787481412037</v>
      </c>
      <c r="S50" s="133">
        <f t="shared" si="3"/>
        <v>3190.5563533480336</v>
      </c>
      <c r="T50" s="133">
        <f t="shared" si="4"/>
        <v>3222.5507346069317</v>
      </c>
      <c r="X50" s="125"/>
      <c r="AD50" s="127"/>
    </row>
    <row r="51" spans="2:30" ht="14.25" customHeight="1" x14ac:dyDescent="0.35">
      <c r="B51" s="140">
        <v>21.30897500176841</v>
      </c>
      <c r="C51" s="140">
        <v>-1.9710891627505269</v>
      </c>
      <c r="D51" s="140">
        <v>4.1704731422629768</v>
      </c>
      <c r="E51" s="140">
        <v>0.27644638995152898</v>
      </c>
      <c r="F51" s="140">
        <v>5.9430706465352999E-2</v>
      </c>
      <c r="H51" s="133">
        <f t="shared" si="0"/>
        <v>269.24429046693012</v>
      </c>
      <c r="I51" s="48"/>
      <c r="K51" s="48"/>
      <c r="Q51" s="133">
        <f t="shared" si="1"/>
        <v>335.09416091441608</v>
      </c>
      <c r="R51" s="133">
        <f t="shared" si="2"/>
        <v>401.60253006637777</v>
      </c>
      <c r="S51" s="133">
        <f t="shared" si="3"/>
        <v>468.77598290985907</v>
      </c>
      <c r="T51" s="133">
        <f t="shared" si="4"/>
        <v>536.6211702817759</v>
      </c>
      <c r="X51" s="125"/>
      <c r="AD51" s="127"/>
    </row>
    <row r="52" spans="2:30" ht="14.25" customHeight="1" x14ac:dyDescent="0.35">
      <c r="B52" s="140">
        <v>5.9730919539506928</v>
      </c>
      <c r="C52" s="140">
        <v>-0.25654355838630899</v>
      </c>
      <c r="D52" s="140">
        <v>2.799547141050037</v>
      </c>
      <c r="E52" s="140">
        <v>0.131303306826064</v>
      </c>
      <c r="F52" s="140">
        <v>3.6707417744718002E-2</v>
      </c>
      <c r="H52" s="133">
        <f t="shared" si="0"/>
        <v>2742.0659269367102</v>
      </c>
      <c r="I52" s="48"/>
      <c r="K52" s="48"/>
      <c r="Q52" s="133">
        <f t="shared" si="1"/>
        <v>2781.9824545159117</v>
      </c>
      <c r="R52" s="133">
        <f t="shared" si="2"/>
        <v>2822.2981473709051</v>
      </c>
      <c r="S52" s="133">
        <f t="shared" si="3"/>
        <v>2863.0169971544492</v>
      </c>
      <c r="T52" s="133">
        <f t="shared" si="4"/>
        <v>2904.1430354358281</v>
      </c>
      <c r="X52" s="125"/>
      <c r="AD52" s="127"/>
    </row>
    <row r="53" spans="2:30" ht="14.25" customHeight="1" x14ac:dyDescent="0.35">
      <c r="B53" s="140">
        <v>3.5958774594365561</v>
      </c>
      <c r="C53" s="140">
        <v>-0.276781585580613</v>
      </c>
      <c r="D53" s="140">
        <v>2.6348440865390121</v>
      </c>
      <c r="E53" s="140">
        <v>0.19893139146689601</v>
      </c>
      <c r="F53" s="140">
        <v>2.4997373065189999E-2</v>
      </c>
      <c r="H53" s="133">
        <f t="shared" si="0"/>
        <v>2740.611453892694</v>
      </c>
      <c r="I53" s="48"/>
      <c r="K53" s="48"/>
      <c r="Q53" s="133">
        <f t="shared" si="1"/>
        <v>2777.692846002481</v>
      </c>
      <c r="R53" s="133">
        <f t="shared" si="2"/>
        <v>2815.145052033366</v>
      </c>
      <c r="S53" s="133">
        <f t="shared" si="3"/>
        <v>2852.9717801245602</v>
      </c>
      <c r="T53" s="133">
        <f t="shared" si="4"/>
        <v>2891.1767754966663</v>
      </c>
      <c r="X53" s="125"/>
      <c r="AD53" s="127"/>
    </row>
    <row r="54" spans="2:30" ht="14.25" customHeight="1" x14ac:dyDescent="0.35">
      <c r="B54" s="140">
        <v>1.643835900597997</v>
      </c>
      <c r="C54" s="140">
        <v>5.5215969967694997E-2</v>
      </c>
      <c r="D54" s="140">
        <v>1.1200560994345741</v>
      </c>
      <c r="E54" s="140">
        <v>0.18549521858422599</v>
      </c>
      <c r="F54" s="140">
        <v>3.5165268987451002E-2</v>
      </c>
      <c r="H54" s="133">
        <f t="shared" si="0"/>
        <v>3108.6376440356657</v>
      </c>
      <c r="I54" s="48"/>
      <c r="K54" s="48"/>
      <c r="Q54" s="133">
        <f t="shared" si="1"/>
        <v>3140.9491417073032</v>
      </c>
      <c r="R54" s="133">
        <f t="shared" si="2"/>
        <v>3173.5837543556563</v>
      </c>
      <c r="S54" s="133">
        <f t="shared" si="3"/>
        <v>3206.5447131304936</v>
      </c>
      <c r="T54" s="133">
        <f t="shared" si="4"/>
        <v>3239.8352814930786</v>
      </c>
      <c r="X54" s="125"/>
      <c r="AD54" s="127"/>
    </row>
    <row r="55" spans="2:30" ht="14.25" customHeight="1" x14ac:dyDescent="0.35">
      <c r="B55" s="140">
        <v>2.2625822673108789</v>
      </c>
      <c r="C55" s="140">
        <v>5.2405970555929E-2</v>
      </c>
      <c r="D55" s="140">
        <v>1.0304341477025061</v>
      </c>
      <c r="E55" s="140">
        <v>0.183256744531061</v>
      </c>
      <c r="F55" s="140">
        <v>3.8806093083735997E-2</v>
      </c>
      <c r="H55" s="133">
        <f t="shared" si="0"/>
        <v>3125.3249060874405</v>
      </c>
      <c r="I55" s="48"/>
      <c r="K55" s="48"/>
      <c r="Q55" s="133">
        <f t="shared" si="1"/>
        <v>3158.6795541894849</v>
      </c>
      <c r="R55" s="133">
        <f t="shared" si="2"/>
        <v>3192.3677487725499</v>
      </c>
      <c r="S55" s="133">
        <f t="shared" si="3"/>
        <v>3226.3928253014446</v>
      </c>
      <c r="T55" s="133">
        <f t="shared" si="4"/>
        <v>3260.7581525956293</v>
      </c>
      <c r="X55" s="125"/>
      <c r="AD55" s="127"/>
    </row>
    <row r="56" spans="2:30" ht="14.25" customHeight="1" x14ac:dyDescent="0.35">
      <c r="B56" s="140">
        <v>26.23920494652079</v>
      </c>
      <c r="C56" s="140">
        <v>-0.46753316127013</v>
      </c>
      <c r="D56" s="140">
        <v>5.0342565393651686</v>
      </c>
      <c r="E56" s="140">
        <v>1.015792002409E-3</v>
      </c>
      <c r="F56" s="140">
        <v>5.4726780965891002E-2</v>
      </c>
      <c r="H56" s="133">
        <f t="shared" si="0"/>
        <v>1108.0887432703269</v>
      </c>
      <c r="I56" s="48"/>
      <c r="K56" s="48"/>
      <c r="Q56" s="133">
        <f t="shared" si="1"/>
        <v>1162.4596828250321</v>
      </c>
      <c r="R56" s="133">
        <f t="shared" si="2"/>
        <v>1217.3743317752853</v>
      </c>
      <c r="S56" s="133">
        <f t="shared" si="3"/>
        <v>1272.83812721504</v>
      </c>
      <c r="T56" s="133">
        <f t="shared" si="4"/>
        <v>1328.8565606091931</v>
      </c>
      <c r="X56" s="125"/>
      <c r="AD56" s="127"/>
    </row>
    <row r="57" spans="2:30" ht="14.25" customHeight="1" x14ac:dyDescent="0.35">
      <c r="B57" s="140">
        <v>6.397799090554896</v>
      </c>
      <c r="C57" s="140">
        <v>2.3313971728901001E-2</v>
      </c>
      <c r="D57" s="140">
        <v>0.36604144160263402</v>
      </c>
      <c r="E57" s="140">
        <v>0.153932134076747</v>
      </c>
      <c r="F57" s="140">
        <v>6.1748013860439002E-2</v>
      </c>
      <c r="H57" s="133">
        <f t="shared" si="0"/>
        <v>3042.2082927223069</v>
      </c>
      <c r="I57" s="48"/>
      <c r="K57" s="48"/>
      <c r="Q57" s="133">
        <f t="shared" si="1"/>
        <v>3080.7695768907047</v>
      </c>
      <c r="R57" s="133">
        <f t="shared" si="2"/>
        <v>3119.7164739007872</v>
      </c>
      <c r="S57" s="133">
        <f t="shared" si="3"/>
        <v>3159.0528398809702</v>
      </c>
      <c r="T57" s="133">
        <f t="shared" si="4"/>
        <v>3198.7825695209553</v>
      </c>
      <c r="X57" s="125"/>
      <c r="AD57" s="127"/>
    </row>
    <row r="58" spans="2:30" ht="14.25" customHeight="1" x14ac:dyDescent="0.35">
      <c r="B58" s="140">
        <v>36.261968709805288</v>
      </c>
      <c r="C58" s="140">
        <v>-1.3834045231108949</v>
      </c>
      <c r="D58" s="140">
        <v>5.0489899797944906</v>
      </c>
      <c r="E58" s="140">
        <v>0.27867692201278199</v>
      </c>
      <c r="F58" s="140">
        <v>6.9190268957269999E-2</v>
      </c>
      <c r="H58" s="133">
        <f t="shared" si="0"/>
        <v>274.24429921292858</v>
      </c>
      <c r="I58" s="48"/>
      <c r="K58" s="48"/>
      <c r="Q58" s="133">
        <f t="shared" si="1"/>
        <v>349.78540326110215</v>
      </c>
      <c r="R58" s="133">
        <f t="shared" si="2"/>
        <v>426.08191834975742</v>
      </c>
      <c r="S58" s="133">
        <f t="shared" si="3"/>
        <v>503.14139858929957</v>
      </c>
      <c r="T58" s="133">
        <f t="shared" si="4"/>
        <v>580.9714736312385</v>
      </c>
      <c r="X58" s="125"/>
      <c r="AD58" s="127"/>
    </row>
    <row r="59" spans="2:30" ht="14.25" customHeight="1" x14ac:dyDescent="0.35">
      <c r="B59" s="140">
        <v>0.13637572847941401</v>
      </c>
      <c r="C59" s="140">
        <v>2.9722021886847999E-2</v>
      </c>
      <c r="D59" s="140">
        <v>1.0655813632150699</v>
      </c>
      <c r="E59" s="140">
        <v>0.18791925841266199</v>
      </c>
      <c r="F59" s="140">
        <v>3.0513444371991001E-2</v>
      </c>
      <c r="H59" s="133">
        <f t="shared" si="0"/>
        <v>3031.988118092082</v>
      </c>
      <c r="I59" s="48"/>
      <c r="K59" s="48"/>
      <c r="Q59" s="133">
        <f t="shared" si="1"/>
        <v>3061.9672680897279</v>
      </c>
      <c r="R59" s="133">
        <f t="shared" si="2"/>
        <v>3092.2462095873498</v>
      </c>
      <c r="S59" s="133">
        <f t="shared" si="3"/>
        <v>3122.827940499948</v>
      </c>
      <c r="T59" s="133">
        <f t="shared" si="4"/>
        <v>3153.7154887216725</v>
      </c>
      <c r="AD59" s="127"/>
    </row>
    <row r="60" spans="2:30" ht="14.25" customHeight="1" x14ac:dyDescent="0.35">
      <c r="B60" s="140">
        <v>20.70420284584721</v>
      </c>
      <c r="C60" s="140">
        <v>-3.5579981349357568</v>
      </c>
      <c r="D60" s="140">
        <v>4.4253989307547901</v>
      </c>
      <c r="E60" s="140">
        <v>0.33499985223168</v>
      </c>
      <c r="F60" s="140">
        <v>5.7879233534598999E-2</v>
      </c>
      <c r="H60" s="133">
        <f t="shared" si="0"/>
        <v>-2062.172467425808</v>
      </c>
      <c r="I60" s="48"/>
      <c r="K60" s="48"/>
      <c r="Q60" s="133">
        <f t="shared" si="1"/>
        <v>-1992.5226230630574</v>
      </c>
      <c r="R60" s="133">
        <f t="shared" si="2"/>
        <v>-1922.1762802566791</v>
      </c>
      <c r="S60" s="133">
        <f t="shared" si="3"/>
        <v>-1851.1264740222368</v>
      </c>
      <c r="T60" s="133">
        <f t="shared" si="4"/>
        <v>-1779.3661697254502</v>
      </c>
      <c r="AD60" s="127"/>
    </row>
    <row r="61" spans="2:30" ht="14.25" customHeight="1" x14ac:dyDescent="0.35">
      <c r="B61" s="140">
        <v>30.723237711641652</v>
      </c>
      <c r="C61" s="140">
        <v>-2.3282223260623298</v>
      </c>
      <c r="D61" s="140">
        <v>5.0460114731674306</v>
      </c>
      <c r="E61" s="140">
        <v>0.334837123588554</v>
      </c>
      <c r="F61" s="140">
        <v>6.2473528883104999E-2</v>
      </c>
      <c r="H61" s="133">
        <f t="shared" si="0"/>
        <v>-667.57212769698208</v>
      </c>
      <c r="I61" s="48"/>
      <c r="K61" s="48"/>
      <c r="Q61" s="133">
        <f t="shared" si="1"/>
        <v>-592.22617996187546</v>
      </c>
      <c r="R61" s="133">
        <f t="shared" si="2"/>
        <v>-516.12677274941689</v>
      </c>
      <c r="S61" s="133">
        <f t="shared" si="3"/>
        <v>-439.26637146483563</v>
      </c>
      <c r="T61" s="133">
        <f t="shared" si="4"/>
        <v>-361.63736616740607</v>
      </c>
      <c r="X61" s="125"/>
      <c r="AD61" s="127"/>
    </row>
    <row r="62" spans="2:30" ht="14.25" customHeight="1" x14ac:dyDescent="0.35">
      <c r="B62" s="140">
        <v>0.82928762495823105</v>
      </c>
      <c r="C62" s="140">
        <v>3.5628841652266E-2</v>
      </c>
      <c r="D62" s="140">
        <v>1.4877044178939991</v>
      </c>
      <c r="E62" s="140">
        <v>0.18789981812109099</v>
      </c>
      <c r="F62" s="140">
        <v>2.6792134781250001E-2</v>
      </c>
      <c r="H62" s="133">
        <f t="shared" si="0"/>
        <v>3022.2540944870825</v>
      </c>
      <c r="I62" s="48"/>
      <c r="K62" s="48"/>
      <c r="Q62" s="133">
        <f t="shared" si="1"/>
        <v>3052.9579139880748</v>
      </c>
      <c r="R62" s="133">
        <f t="shared" si="2"/>
        <v>3083.9687716840776</v>
      </c>
      <c r="S62" s="133">
        <f t="shared" si="3"/>
        <v>3115.2897379570404</v>
      </c>
      <c r="T62" s="133">
        <f t="shared" si="4"/>
        <v>3146.9239138927328</v>
      </c>
      <c r="X62" s="125"/>
      <c r="AD62" s="127"/>
    </row>
    <row r="63" spans="2:30" ht="14.25" customHeight="1" x14ac:dyDescent="0.35">
      <c r="B63" s="140">
        <v>17.34270908221681</v>
      </c>
      <c r="C63" s="140">
        <v>-0.240529971260519</v>
      </c>
      <c r="D63" s="140">
        <v>1.8819027320124151</v>
      </c>
      <c r="E63" s="140">
        <v>3.1445163959999999E-6</v>
      </c>
      <c r="F63" s="140">
        <v>7.9960800095274995E-2</v>
      </c>
      <c r="H63" s="133">
        <f t="shared" si="0"/>
        <v>2031.3922009615344</v>
      </c>
      <c r="I63" s="48"/>
      <c r="K63" s="48"/>
      <c r="Q63" s="133">
        <f t="shared" si="1"/>
        <v>2079.1135180636384</v>
      </c>
      <c r="R63" s="133">
        <f t="shared" si="2"/>
        <v>2127.3120483367629</v>
      </c>
      <c r="S63" s="133">
        <f t="shared" si="3"/>
        <v>2175.9925639126195</v>
      </c>
      <c r="T63" s="133">
        <f t="shared" si="4"/>
        <v>2225.1598846442339</v>
      </c>
      <c r="X63" s="125"/>
      <c r="AD63" s="127"/>
    </row>
    <row r="64" spans="2:30" ht="14.25" customHeight="1" x14ac:dyDescent="0.35">
      <c r="B64" s="140">
        <v>1.6218284946209209</v>
      </c>
      <c r="C64" s="140">
        <v>-7.3218911580478996E-2</v>
      </c>
      <c r="D64" s="140">
        <v>1.690388044781961</v>
      </c>
      <c r="E64" s="140">
        <v>0.19314638084944599</v>
      </c>
      <c r="F64" s="140">
        <v>2.9017816536532001E-2</v>
      </c>
      <c r="H64" s="133">
        <f t="shared" si="0"/>
        <v>2971.7923193148472</v>
      </c>
      <c r="I64" s="48"/>
      <c r="K64" s="48"/>
      <c r="Q64" s="133">
        <f t="shared" si="1"/>
        <v>3004.9658185623853</v>
      </c>
      <c r="R64" s="133">
        <f t="shared" si="2"/>
        <v>3038.4710528023998</v>
      </c>
      <c r="S64" s="133">
        <f t="shared" si="3"/>
        <v>3072.3113393848134</v>
      </c>
      <c r="T64" s="133">
        <f t="shared" si="4"/>
        <v>3106.4900288330518</v>
      </c>
      <c r="X64" s="125"/>
      <c r="AD64" s="127"/>
    </row>
    <row r="65" spans="2:30" ht="14.25" customHeight="1" x14ac:dyDescent="0.35">
      <c r="B65" s="140">
        <v>0.90770974202752897</v>
      </c>
      <c r="C65" s="140">
        <v>4.8487430435162002E-2</v>
      </c>
      <c r="D65" s="140">
        <v>1.2578493640580619</v>
      </c>
      <c r="E65" s="140">
        <v>0.19039796542772899</v>
      </c>
      <c r="F65" s="140">
        <v>2.9834127676050998E-2</v>
      </c>
      <c r="H65" s="133">
        <f t="shared" si="0"/>
        <v>3054.6561516896163</v>
      </c>
      <c r="I65" s="48"/>
      <c r="K65" s="48"/>
      <c r="Q65" s="133">
        <f t="shared" si="1"/>
        <v>3085.5625356929772</v>
      </c>
      <c r="R65" s="133">
        <f t="shared" si="2"/>
        <v>3116.7779835363726</v>
      </c>
      <c r="S65" s="133">
        <f t="shared" si="3"/>
        <v>3148.3055858582011</v>
      </c>
      <c r="T65" s="133">
        <f t="shared" si="4"/>
        <v>3180.1484642032487</v>
      </c>
      <c r="X65" s="125"/>
      <c r="AD65" s="127"/>
    </row>
    <row r="66" spans="2:30" ht="14.25" customHeight="1" x14ac:dyDescent="0.35">
      <c r="B66" s="140">
        <v>23.109315160185719</v>
      </c>
      <c r="C66" s="140">
        <v>-1.240246639241581</v>
      </c>
      <c r="D66" s="140">
        <v>5.0489934599716344</v>
      </c>
      <c r="E66" s="140">
        <v>0.20919879909323899</v>
      </c>
      <c r="F66" s="140">
        <v>5.1256960421613998E-2</v>
      </c>
      <c r="H66" s="133">
        <f t="shared" si="0"/>
        <v>1096.6084417087886</v>
      </c>
      <c r="I66" s="48"/>
      <c r="K66" s="48"/>
      <c r="Q66" s="133">
        <f t="shared" si="1"/>
        <v>1160.2782912628118</v>
      </c>
      <c r="R66" s="133">
        <f t="shared" si="2"/>
        <v>1224.5848393123749</v>
      </c>
      <c r="S66" s="133">
        <f t="shared" si="3"/>
        <v>1289.5344528424341</v>
      </c>
      <c r="T66" s="133">
        <f t="shared" si="4"/>
        <v>1355.1335625077941</v>
      </c>
      <c r="X66" s="125"/>
      <c r="AD66" s="127"/>
    </row>
    <row r="67" spans="2:30" ht="14.25" customHeight="1" x14ac:dyDescent="0.35">
      <c r="B67" s="140">
        <v>1.738961995175256</v>
      </c>
      <c r="C67" s="140">
        <v>5.7548144778547999E-2</v>
      </c>
      <c r="D67" s="140">
        <v>1.3075360672606811</v>
      </c>
      <c r="E67" s="140">
        <v>0.16676629835878901</v>
      </c>
      <c r="F67" s="140">
        <v>3.5410538177146997E-2</v>
      </c>
      <c r="H67" s="133">
        <f t="shared" si="0"/>
        <v>3122.4387954123308</v>
      </c>
      <c r="I67" s="48"/>
      <c r="K67" s="48"/>
      <c r="Q67" s="133">
        <f t="shared" si="1"/>
        <v>3154.9743866531348</v>
      </c>
      <c r="R67" s="133">
        <f t="shared" si="2"/>
        <v>3187.8353338063471</v>
      </c>
      <c r="S67" s="133">
        <f t="shared" si="3"/>
        <v>3221.0248904310911</v>
      </c>
      <c r="T67" s="133">
        <f t="shared" si="4"/>
        <v>3254.5463426220831</v>
      </c>
      <c r="X67" s="125"/>
      <c r="AD67" s="127"/>
    </row>
    <row r="68" spans="2:30" ht="14.25" customHeight="1" x14ac:dyDescent="0.35">
      <c r="B68" s="140">
        <v>36.192095127582043</v>
      </c>
      <c r="C68" s="140">
        <v>-0.65230041154630902</v>
      </c>
      <c r="D68" s="140">
        <v>4.3547015720086018</v>
      </c>
      <c r="E68" s="140">
        <v>1.224051252912E-3</v>
      </c>
      <c r="F68" s="140">
        <v>8.0991971746503993E-2</v>
      </c>
      <c r="H68" s="133">
        <f t="shared" si="0"/>
        <v>271.37574746792052</v>
      </c>
      <c r="I68" s="48"/>
      <c r="K68" s="48"/>
      <c r="Q68" s="133">
        <f t="shared" si="1"/>
        <v>333.93072222784031</v>
      </c>
      <c r="R68" s="133">
        <f t="shared" si="2"/>
        <v>397.11124673535915</v>
      </c>
      <c r="S68" s="133">
        <f t="shared" si="3"/>
        <v>460.92357648795314</v>
      </c>
      <c r="T68" s="133">
        <f t="shared" si="4"/>
        <v>525.37402953807305</v>
      </c>
      <c r="X68" s="125"/>
      <c r="AD68" s="127"/>
    </row>
    <row r="69" spans="2:30" ht="14.25" customHeight="1" x14ac:dyDescent="0.35">
      <c r="B69" s="140">
        <v>7.2617985797629379</v>
      </c>
      <c r="C69" s="140">
        <v>-0.27272246914821002</v>
      </c>
      <c r="D69" s="140">
        <v>1.025786235825372</v>
      </c>
      <c r="E69" s="140">
        <v>0.23909777139970001</v>
      </c>
      <c r="F69" s="140">
        <v>4.8689047867243998E-2</v>
      </c>
      <c r="H69" s="133">
        <f t="shared" si="0"/>
        <v>2627.8928568580259</v>
      </c>
      <c r="I69" s="48"/>
      <c r="K69" s="48"/>
      <c r="Q69" s="133">
        <f t="shared" si="1"/>
        <v>2668.6744351166903</v>
      </c>
      <c r="R69" s="133">
        <f t="shared" si="2"/>
        <v>2709.8638291579409</v>
      </c>
      <c r="S69" s="133">
        <f t="shared" si="3"/>
        <v>2751.4651171396044</v>
      </c>
      <c r="T69" s="133">
        <f t="shared" si="4"/>
        <v>2793.4824180010846</v>
      </c>
      <c r="X69" s="125"/>
      <c r="AD69" s="127"/>
    </row>
    <row r="70" spans="2:30" ht="14.25" customHeight="1" x14ac:dyDescent="0.35">
      <c r="B70" s="140">
        <v>14.260546764729771</v>
      </c>
      <c r="C70" s="140">
        <v>-2.7053350174581929</v>
      </c>
      <c r="D70" s="140">
        <v>4.2170779341589091</v>
      </c>
      <c r="E70" s="140">
        <v>0.32445824469599999</v>
      </c>
      <c r="F70" s="140">
        <v>4.4752292612101001E-2</v>
      </c>
      <c r="H70" s="133">
        <f t="shared" si="0"/>
        <v>-480.81119423153859</v>
      </c>
      <c r="I70" s="48"/>
      <c r="K70" s="48"/>
      <c r="Q70" s="133">
        <f t="shared" si="1"/>
        <v>-418.96138700452093</v>
      </c>
      <c r="R70" s="133">
        <f t="shared" si="2"/>
        <v>-356.49308170523182</v>
      </c>
      <c r="S70" s="133">
        <f t="shared" si="3"/>
        <v>-293.40009335294963</v>
      </c>
      <c r="T70" s="133">
        <f t="shared" si="4"/>
        <v>-229.67617511714525</v>
      </c>
      <c r="X70" s="125"/>
      <c r="AD70" s="127"/>
    </row>
    <row r="71" spans="2:30" ht="14.25" customHeight="1" x14ac:dyDescent="0.35">
      <c r="B71" s="140">
        <v>4.6799012567065999E-2</v>
      </c>
      <c r="C71" s="140">
        <v>3.7385998890355002E-2</v>
      </c>
      <c r="D71" s="140">
        <v>1.289016626493106</v>
      </c>
      <c r="E71" s="140">
        <v>0.192530616665675</v>
      </c>
      <c r="F71" s="140">
        <v>2.5497205586846001E-2</v>
      </c>
      <c r="H71" s="133">
        <f t="shared" ref="H71:H134" si="5">SUMPRODUCT(B71:F71,B$3:F$3)</f>
        <v>2979.4370138161994</v>
      </c>
      <c r="I71" s="48"/>
      <c r="K71" s="48"/>
      <c r="Q71" s="133">
        <f t="shared" ref="Q71:Q134" si="6">SUMPRODUCT($B71:$F71,$J$6:$N$6)</f>
        <v>3008.6361000694205</v>
      </c>
      <c r="R71" s="133">
        <f t="shared" ref="R71:R134" si="7">SUMPRODUCT($B71:$F71,$J$7:$N$7)</f>
        <v>3038.1271771851743</v>
      </c>
      <c r="S71" s="133">
        <f t="shared" ref="S71:S134" si="8">SUMPRODUCT($B71:$F71,$J$8:$N$8)</f>
        <v>3067.9131650720851</v>
      </c>
      <c r="T71" s="133">
        <f t="shared" ref="T71:T134" si="9">SUMPRODUCT($B71:$F71,$J$9:$N$9)</f>
        <v>3097.9970128378654</v>
      </c>
      <c r="X71" s="125"/>
      <c r="AD71" s="127"/>
    </row>
    <row r="72" spans="2:30" ht="14.25" customHeight="1" x14ac:dyDescent="0.35">
      <c r="B72" s="140">
        <v>35.847059892497271</v>
      </c>
      <c r="C72" s="140">
        <v>-1.3772311557159429</v>
      </c>
      <c r="D72" s="140">
        <v>5.0372428479530624</v>
      </c>
      <c r="E72" s="140">
        <v>0.334593868064399</v>
      </c>
      <c r="F72" s="140">
        <v>5.2696489245220003E-2</v>
      </c>
      <c r="H72" s="133">
        <f t="shared" si="5"/>
        <v>-135.77440093723089</v>
      </c>
      <c r="I72" s="48"/>
      <c r="K72" s="48"/>
      <c r="Q72" s="133">
        <f t="shared" si="6"/>
        <v>-64.996552089775832</v>
      </c>
      <c r="R72" s="133">
        <f t="shared" si="7"/>
        <v>6.4890752461546981</v>
      </c>
      <c r="S72" s="133">
        <f t="shared" si="8"/>
        <v>78.68955885544392</v>
      </c>
      <c r="T72" s="133">
        <f t="shared" si="9"/>
        <v>151.61204730082454</v>
      </c>
      <c r="X72" s="125"/>
      <c r="AD72" s="127"/>
    </row>
    <row r="73" spans="2:30" ht="14.25" customHeight="1" x14ac:dyDescent="0.35">
      <c r="B73" s="140">
        <v>17.301915077669769</v>
      </c>
      <c r="C73" s="140">
        <v>-0.79965921679151397</v>
      </c>
      <c r="D73" s="140">
        <v>5.048984294152933</v>
      </c>
      <c r="E73" s="140">
        <v>6.4614978210000003E-6</v>
      </c>
      <c r="F73" s="140">
        <v>4.5935056383821997E-2</v>
      </c>
      <c r="H73" s="133">
        <f t="shared" si="5"/>
        <v>1316.1882535297984</v>
      </c>
      <c r="I73" s="48"/>
      <c r="K73" s="48"/>
      <c r="Q73" s="133">
        <f t="shared" si="6"/>
        <v>1366.5411221011132</v>
      </c>
      <c r="R73" s="133">
        <f t="shared" si="7"/>
        <v>1417.3975193581423</v>
      </c>
      <c r="S73" s="133">
        <f t="shared" si="8"/>
        <v>1468.7624805877408</v>
      </c>
      <c r="T73" s="133">
        <f t="shared" si="9"/>
        <v>1520.6410914296355</v>
      </c>
      <c r="X73" s="125"/>
      <c r="AD73" s="127"/>
    </row>
    <row r="74" spans="2:30" ht="14.25" customHeight="1" x14ac:dyDescent="0.35">
      <c r="B74" s="140">
        <v>12.980335255056801</v>
      </c>
      <c r="C74" s="140">
        <v>-0.76423399085731503</v>
      </c>
      <c r="D74" s="140">
        <v>2.8021166602752392</v>
      </c>
      <c r="E74" s="140">
        <v>0.21275530347559399</v>
      </c>
      <c r="F74" s="140">
        <v>5.4984911725286002E-2</v>
      </c>
      <c r="H74" s="133">
        <f t="shared" si="5"/>
        <v>2179.041910531379</v>
      </c>
      <c r="I74" s="48"/>
      <c r="K74" s="48"/>
      <c r="Q74" s="133">
        <f t="shared" si="6"/>
        <v>2231.625039719951</v>
      </c>
      <c r="R74" s="133">
        <f t="shared" si="7"/>
        <v>2284.7340002004089</v>
      </c>
      <c r="S74" s="133">
        <f t="shared" si="8"/>
        <v>2338.3740502856717</v>
      </c>
      <c r="T74" s="133">
        <f t="shared" si="9"/>
        <v>2392.5505008717873</v>
      </c>
      <c r="X74" s="125"/>
      <c r="AD74" s="127"/>
    </row>
    <row r="75" spans="2:30" ht="14.25" customHeight="1" x14ac:dyDescent="0.35">
      <c r="B75" s="140">
        <v>5.0639137830045451</v>
      </c>
      <c r="C75" s="140">
        <v>-3.3259719849654E-2</v>
      </c>
      <c r="D75" s="140">
        <v>0.98827785201885099</v>
      </c>
      <c r="E75" s="140">
        <v>0.177423555825442</v>
      </c>
      <c r="F75" s="140">
        <v>5.0259140484020998E-2</v>
      </c>
      <c r="H75" s="133">
        <f t="shared" si="5"/>
        <v>3073.2821482855197</v>
      </c>
      <c r="I75" s="48"/>
      <c r="K75" s="48"/>
      <c r="Q75" s="133">
        <f t="shared" si="6"/>
        <v>3111.3671284023676</v>
      </c>
      <c r="R75" s="133">
        <f t="shared" si="7"/>
        <v>3149.8329583203845</v>
      </c>
      <c r="S75" s="133">
        <f t="shared" si="8"/>
        <v>3188.6834465375814</v>
      </c>
      <c r="T75" s="133">
        <f t="shared" si="9"/>
        <v>3227.92243963695</v>
      </c>
      <c r="X75" s="125"/>
      <c r="AD75" s="127"/>
    </row>
    <row r="76" spans="2:30" ht="14.25" customHeight="1" x14ac:dyDescent="0.35">
      <c r="B76" s="140">
        <v>23.62451986278646</v>
      </c>
      <c r="C76" s="140">
        <v>-1.193745324009635</v>
      </c>
      <c r="D76" s="140">
        <v>3.881993388892873</v>
      </c>
      <c r="E76" s="140">
        <v>0.266746407655505</v>
      </c>
      <c r="F76" s="140">
        <v>6.3828143865484993E-2</v>
      </c>
      <c r="H76" s="133">
        <f t="shared" si="5"/>
        <v>1313.0486236009863</v>
      </c>
      <c r="I76" s="48"/>
      <c r="K76" s="48"/>
      <c r="Q76" s="133">
        <f t="shared" si="6"/>
        <v>1378.7531369553612</v>
      </c>
      <c r="R76" s="133">
        <f t="shared" si="7"/>
        <v>1445.11469544328</v>
      </c>
      <c r="S76" s="133">
        <f t="shared" si="8"/>
        <v>1512.1398695160783</v>
      </c>
      <c r="T76" s="133">
        <f t="shared" si="9"/>
        <v>1579.8352953296046</v>
      </c>
      <c r="X76" s="125"/>
      <c r="AD76" s="127"/>
    </row>
    <row r="77" spans="2:30" ht="14.25" customHeight="1" x14ac:dyDescent="0.35">
      <c r="B77" s="140">
        <v>2.8428238136954849</v>
      </c>
      <c r="C77" s="140">
        <v>-2.7080040199953568</v>
      </c>
      <c r="D77" s="140">
        <v>4.6224809755788696</v>
      </c>
      <c r="E77" s="140">
        <v>1.7915962269E-5</v>
      </c>
      <c r="F77" s="140">
        <v>3.2627340063680003E-2</v>
      </c>
      <c r="H77" s="133">
        <f t="shared" si="5"/>
        <v>-969.09713862521562</v>
      </c>
      <c r="I77" s="48"/>
      <c r="K77" s="48"/>
      <c r="Q77" s="133">
        <f t="shared" si="6"/>
        <v>-927.34080508394845</v>
      </c>
      <c r="R77" s="133">
        <f t="shared" si="7"/>
        <v>-885.1669082072674</v>
      </c>
      <c r="S77" s="133">
        <f t="shared" si="8"/>
        <v>-842.57127236182032</v>
      </c>
      <c r="T77" s="133">
        <f t="shared" si="9"/>
        <v>-799.54968015791883</v>
      </c>
      <c r="X77" s="125"/>
      <c r="AD77" s="127"/>
    </row>
    <row r="78" spans="2:30" ht="14.25" customHeight="1" x14ac:dyDescent="0.35">
      <c r="B78" s="140">
        <v>1.806217821577933</v>
      </c>
      <c r="C78" s="140">
        <v>5.4259090583221002E-2</v>
      </c>
      <c r="D78" s="140">
        <v>1.01772970617959</v>
      </c>
      <c r="E78" s="140">
        <v>0.17899960647115901</v>
      </c>
      <c r="F78" s="140">
        <v>3.8511993287549999E-2</v>
      </c>
      <c r="H78" s="133">
        <f t="shared" si="5"/>
        <v>3146.5644113509384</v>
      </c>
      <c r="I78" s="48"/>
      <c r="K78" s="48"/>
      <c r="Q78" s="133">
        <f t="shared" si="6"/>
        <v>3179.4890053764011</v>
      </c>
      <c r="R78" s="133">
        <f t="shared" si="7"/>
        <v>3212.7428453421185</v>
      </c>
      <c r="S78" s="133">
        <f t="shared" si="8"/>
        <v>3246.3292237074929</v>
      </c>
      <c r="T78" s="133">
        <f t="shared" si="9"/>
        <v>3280.2514658565219</v>
      </c>
      <c r="X78" s="125"/>
      <c r="AD78" s="127"/>
    </row>
    <row r="79" spans="2:30" ht="14.25" customHeight="1" x14ac:dyDescent="0.35">
      <c r="B79" s="140">
        <v>2.356223910290788</v>
      </c>
      <c r="C79" s="140">
        <v>2.4930376542548999E-2</v>
      </c>
      <c r="D79" s="140">
        <v>1.423732882294507</v>
      </c>
      <c r="E79" s="140">
        <v>0.177847983454125</v>
      </c>
      <c r="F79" s="140">
        <v>3.4833743323587997E-2</v>
      </c>
      <c r="H79" s="133">
        <f t="shared" si="5"/>
        <v>3080.7135516332055</v>
      </c>
      <c r="I79" s="48"/>
      <c r="K79" s="48"/>
      <c r="Q79" s="133">
        <f t="shared" si="6"/>
        <v>3114.2306642598073</v>
      </c>
      <c r="R79" s="133">
        <f t="shared" si="7"/>
        <v>3148.0829480126754</v>
      </c>
      <c r="S79" s="133">
        <f t="shared" si="8"/>
        <v>3182.2737546030721</v>
      </c>
      <c r="T79" s="133">
        <f t="shared" si="9"/>
        <v>3216.8064692593734</v>
      </c>
      <c r="X79" s="125"/>
      <c r="AD79" s="127"/>
    </row>
    <row r="80" spans="2:30" ht="14.25" customHeight="1" x14ac:dyDescent="0.35">
      <c r="B80" s="140">
        <v>2.3697175473301728</v>
      </c>
      <c r="C80" s="140">
        <v>4.3219157061016998E-2</v>
      </c>
      <c r="D80" s="140">
        <v>0.993289885753188</v>
      </c>
      <c r="E80" s="140">
        <v>0.18151278464294901</v>
      </c>
      <c r="F80" s="140">
        <v>4.0573714079567003E-2</v>
      </c>
      <c r="H80" s="133">
        <f t="shared" si="5"/>
        <v>3145.756411255913</v>
      </c>
      <c r="I80" s="48"/>
      <c r="K80" s="48"/>
      <c r="Q80" s="133">
        <f t="shared" si="6"/>
        <v>3179.620185654454</v>
      </c>
      <c r="R80" s="133">
        <f t="shared" si="7"/>
        <v>3213.8225977969801</v>
      </c>
      <c r="S80" s="133">
        <f t="shared" si="8"/>
        <v>3248.3670340609319</v>
      </c>
      <c r="T80" s="133">
        <f t="shared" si="9"/>
        <v>3283.256914687523</v>
      </c>
      <c r="X80" s="125"/>
      <c r="AD80" s="127"/>
    </row>
    <row r="81" spans="2:30" ht="14.25" customHeight="1" x14ac:dyDescent="0.35">
      <c r="B81" s="140">
        <v>0.96865250790324897</v>
      </c>
      <c r="C81" s="140">
        <v>5.7776286814298E-2</v>
      </c>
      <c r="D81" s="140">
        <v>1.204035214262158</v>
      </c>
      <c r="E81" s="140">
        <v>0.17461989856724699</v>
      </c>
      <c r="F81" s="140">
        <v>3.3510347878834001E-2</v>
      </c>
      <c r="H81" s="133">
        <f t="shared" si="5"/>
        <v>3119.1818695375105</v>
      </c>
      <c r="I81" s="48"/>
      <c r="K81" s="48"/>
      <c r="Q81" s="133">
        <f t="shared" si="6"/>
        <v>3150.6515077597323</v>
      </c>
      <c r="R81" s="133">
        <f t="shared" si="7"/>
        <v>3182.435842364177</v>
      </c>
      <c r="S81" s="133">
        <f t="shared" si="8"/>
        <v>3214.5380203146656</v>
      </c>
      <c r="T81" s="133">
        <f t="shared" si="9"/>
        <v>3246.9612200446591</v>
      </c>
      <c r="X81" s="125"/>
      <c r="AD81" s="127"/>
    </row>
    <row r="82" spans="2:30" ht="14.25" customHeight="1" x14ac:dyDescent="0.35">
      <c r="B82" s="140">
        <v>5.6001667642074109</v>
      </c>
      <c r="C82" s="140">
        <v>-2.4406929542688999E-2</v>
      </c>
      <c r="D82" s="140">
        <v>4.2871217483259998E-3</v>
      </c>
      <c r="E82" s="140">
        <v>5.4206212541041E-2</v>
      </c>
      <c r="F82" s="140">
        <v>7.5216822908481001E-2</v>
      </c>
      <c r="H82" s="133">
        <f t="shared" si="5"/>
        <v>2958.3285837514345</v>
      </c>
      <c r="I82" s="48"/>
      <c r="K82" s="48"/>
      <c r="Q82" s="133">
        <f t="shared" si="6"/>
        <v>2995.8248581109924</v>
      </c>
      <c r="R82" s="133">
        <f t="shared" si="7"/>
        <v>3033.6960952141458</v>
      </c>
      <c r="S82" s="133">
        <f t="shared" si="8"/>
        <v>3071.9460446883309</v>
      </c>
      <c r="T82" s="133">
        <f t="shared" si="9"/>
        <v>3110.5784936572577</v>
      </c>
      <c r="X82" s="125"/>
      <c r="AD82" s="127"/>
    </row>
    <row r="83" spans="2:30" ht="14.25" customHeight="1" x14ac:dyDescent="0.35">
      <c r="B83" s="140">
        <v>5.0627111117358217</v>
      </c>
      <c r="C83" s="140">
        <v>3.6798542285800001E-4</v>
      </c>
      <c r="D83" s="140">
        <v>0.96025821862352101</v>
      </c>
      <c r="E83" s="140">
        <v>0.17466567825568699</v>
      </c>
      <c r="F83" s="140">
        <v>4.9725082427594998E-2</v>
      </c>
      <c r="H83" s="133">
        <f t="shared" si="5"/>
        <v>3077.4837667549077</v>
      </c>
      <c r="I83" s="48"/>
      <c r="K83" s="48"/>
      <c r="Q83" s="133">
        <f t="shared" si="6"/>
        <v>3115.0174629031521</v>
      </c>
      <c r="R83" s="133">
        <f t="shared" si="7"/>
        <v>3152.9264960128794</v>
      </c>
      <c r="S83" s="133">
        <f t="shared" si="8"/>
        <v>3191.2146194537036</v>
      </c>
      <c r="T83" s="133">
        <f t="shared" si="9"/>
        <v>3229.8856241289363</v>
      </c>
      <c r="X83" s="125"/>
      <c r="AD83" s="127"/>
    </row>
    <row r="84" spans="2:30" ht="14.25" customHeight="1" x14ac:dyDescent="0.35">
      <c r="B84" s="140">
        <v>24.926158558460141</v>
      </c>
      <c r="C84" s="140">
        <v>-1.613525797560202</v>
      </c>
      <c r="D84" s="140">
        <v>5.0337020395814696</v>
      </c>
      <c r="E84" s="140">
        <v>2.297637532076E-3</v>
      </c>
      <c r="F84" s="140">
        <v>6.0790262307118002E-2</v>
      </c>
      <c r="H84" s="133">
        <f t="shared" si="5"/>
        <v>-447.1561478583867</v>
      </c>
      <c r="I84" s="48"/>
      <c r="K84" s="48"/>
      <c r="Q84" s="133">
        <f t="shared" si="6"/>
        <v>-389.92808760499611</v>
      </c>
      <c r="R84" s="133">
        <f t="shared" si="7"/>
        <v>-332.12774674907132</v>
      </c>
      <c r="S84" s="133">
        <f t="shared" si="8"/>
        <v>-273.74940248458643</v>
      </c>
      <c r="T84" s="133">
        <f t="shared" si="9"/>
        <v>-214.78727477745724</v>
      </c>
      <c r="X84" s="125"/>
      <c r="AD84" s="127"/>
    </row>
    <row r="85" spans="2:30" ht="14.25" customHeight="1" x14ac:dyDescent="0.35">
      <c r="B85" s="140">
        <v>10.254728602692341</v>
      </c>
      <c r="C85" s="140">
        <v>2.9185502855749001E-2</v>
      </c>
      <c r="D85" s="140">
        <v>0.41536060034177902</v>
      </c>
      <c r="E85" s="140">
        <v>2.6473086799999999E-7</v>
      </c>
      <c r="F85" s="140">
        <v>8.1092638596336003E-2</v>
      </c>
      <c r="H85" s="133">
        <f t="shared" si="5"/>
        <v>2657.4721971287427</v>
      </c>
      <c r="I85" s="48"/>
      <c r="K85" s="48"/>
      <c r="Q85" s="133">
        <f t="shared" si="6"/>
        <v>2697.2368480331934</v>
      </c>
      <c r="R85" s="133">
        <f t="shared" si="7"/>
        <v>2737.3991454466895</v>
      </c>
      <c r="S85" s="133">
        <f t="shared" si="8"/>
        <v>2777.9630658343203</v>
      </c>
      <c r="T85" s="133">
        <f t="shared" si="9"/>
        <v>2818.9326254258276</v>
      </c>
      <c r="X85" s="125"/>
      <c r="AD85" s="127"/>
    </row>
    <row r="86" spans="2:30" ht="14.25" customHeight="1" x14ac:dyDescent="0.35">
      <c r="B86" s="140">
        <v>3.0754158421000003E-5</v>
      </c>
      <c r="C86" s="140">
        <v>9.9174023466060995E-2</v>
      </c>
      <c r="D86" s="140">
        <v>4.6218377260222002E-2</v>
      </c>
      <c r="E86" s="140">
        <v>0.107183201079907</v>
      </c>
      <c r="F86" s="140">
        <v>5.3527507902899001E-2</v>
      </c>
      <c r="H86" s="133">
        <f t="shared" si="5"/>
        <v>3224.1759697125308</v>
      </c>
      <c r="I86" s="48"/>
      <c r="K86" s="48"/>
      <c r="Q86" s="133">
        <f t="shared" si="6"/>
        <v>3254.6727636269015</v>
      </c>
      <c r="R86" s="133">
        <f t="shared" si="7"/>
        <v>3285.4745254804166</v>
      </c>
      <c r="S86" s="133">
        <f t="shared" si="8"/>
        <v>3316.5843049524665</v>
      </c>
      <c r="T86" s="133">
        <f t="shared" si="9"/>
        <v>3348.0051822192372</v>
      </c>
      <c r="X86" s="125"/>
      <c r="AD86" s="127"/>
    </row>
    <row r="87" spans="2:30" ht="14.25" customHeight="1" x14ac:dyDescent="0.35">
      <c r="B87" s="140">
        <v>0.15644229989811301</v>
      </c>
      <c r="C87" s="140">
        <v>9.6830099389269994E-2</v>
      </c>
      <c r="D87" s="140">
        <v>6.2718711477099997E-3</v>
      </c>
      <c r="E87" s="140">
        <v>0.11359077532431</v>
      </c>
      <c r="F87" s="140">
        <v>5.3927176705250997E-2</v>
      </c>
      <c r="H87" s="133">
        <f t="shared" si="5"/>
        <v>3227.7513597290013</v>
      </c>
      <c r="I87" s="48"/>
      <c r="K87" s="48"/>
      <c r="Q87" s="133">
        <f t="shared" si="6"/>
        <v>3258.5341635833975</v>
      </c>
      <c r="R87" s="133">
        <f t="shared" si="7"/>
        <v>3289.6247954763376</v>
      </c>
      <c r="S87" s="133">
        <f t="shared" si="8"/>
        <v>3321.0263336882076</v>
      </c>
      <c r="T87" s="133">
        <f t="shared" si="9"/>
        <v>3352.7418872821959</v>
      </c>
      <c r="X87" s="125"/>
      <c r="AD87" s="127"/>
    </row>
    <row r="88" spans="2:30" ht="14.25" customHeight="1" x14ac:dyDescent="0.35">
      <c r="B88" s="140">
        <v>14.73753299640196</v>
      </c>
      <c r="C88" s="140">
        <v>0.10682166941735299</v>
      </c>
      <c r="D88" s="140">
        <v>1.5644739499761001E-2</v>
      </c>
      <c r="E88" s="140">
        <v>0.32909912853974499</v>
      </c>
      <c r="F88" s="140">
        <v>1.8159559121518998E-2</v>
      </c>
      <c r="H88" s="133">
        <f t="shared" si="5"/>
        <v>773.56532978022926</v>
      </c>
      <c r="I88" s="48"/>
      <c r="K88" s="48"/>
      <c r="Q88" s="133">
        <f t="shared" si="6"/>
        <v>799.11527266227381</v>
      </c>
      <c r="R88" s="133">
        <f t="shared" si="7"/>
        <v>824.92071497313862</v>
      </c>
      <c r="S88" s="133">
        <f t="shared" si="8"/>
        <v>850.98421170711242</v>
      </c>
      <c r="T88" s="133">
        <f t="shared" si="9"/>
        <v>877.30834340842557</v>
      </c>
      <c r="X88" s="125"/>
      <c r="AD88" s="127"/>
    </row>
    <row r="89" spans="2:30" ht="14.25" customHeight="1" x14ac:dyDescent="0.35">
      <c r="B89" s="140">
        <v>7.7544394665561249</v>
      </c>
      <c r="C89" s="140">
        <v>-0.82027872703846905</v>
      </c>
      <c r="D89" s="140">
        <v>3.0149326078251439</v>
      </c>
      <c r="E89" s="140">
        <v>1.6056853900229999E-3</v>
      </c>
      <c r="F89" s="140">
        <v>5.3782770238547002E-2</v>
      </c>
      <c r="H89" s="133">
        <f t="shared" si="5"/>
        <v>1749.7564699823865</v>
      </c>
      <c r="I89" s="48"/>
      <c r="K89" s="48"/>
      <c r="Q89" s="133">
        <f t="shared" si="6"/>
        <v>1792.0494764048174</v>
      </c>
      <c r="R89" s="133">
        <f t="shared" si="7"/>
        <v>1834.7654128914721</v>
      </c>
      <c r="S89" s="133">
        <f t="shared" si="8"/>
        <v>1877.9085087429942</v>
      </c>
      <c r="T89" s="133">
        <f t="shared" si="9"/>
        <v>1921.4830355530316</v>
      </c>
      <c r="X89" s="125"/>
      <c r="AD89" s="127"/>
    </row>
    <row r="90" spans="2:30" ht="14.25" customHeight="1" x14ac:dyDescent="0.35">
      <c r="B90" s="140">
        <v>0.46050170498048498</v>
      </c>
      <c r="C90" s="140">
        <v>9.0843886228380993E-2</v>
      </c>
      <c r="D90" s="140">
        <v>8.3940673128409995E-3</v>
      </c>
      <c r="E90" s="140">
        <v>0.12835549659519599</v>
      </c>
      <c r="F90" s="140">
        <v>5.3276178720997998E-2</v>
      </c>
      <c r="H90" s="133">
        <f t="shared" si="5"/>
        <v>3224.5025958323836</v>
      </c>
      <c r="I90" s="48"/>
      <c r="K90" s="48"/>
      <c r="Q90" s="133">
        <f t="shared" si="6"/>
        <v>3255.7645584123375</v>
      </c>
      <c r="R90" s="133">
        <f t="shared" si="7"/>
        <v>3287.3391406180908</v>
      </c>
      <c r="S90" s="133">
        <f t="shared" si="8"/>
        <v>3319.2294686459013</v>
      </c>
      <c r="T90" s="133">
        <f t="shared" si="9"/>
        <v>3351.4386999539906</v>
      </c>
      <c r="X90" s="125"/>
      <c r="AD90" s="127"/>
    </row>
    <row r="91" spans="2:30" ht="14.25" customHeight="1" x14ac:dyDescent="0.35">
      <c r="B91" s="140">
        <v>0.28852664525986299</v>
      </c>
      <c r="C91" s="140">
        <v>-0.93682294392593302</v>
      </c>
      <c r="D91" s="140">
        <v>3.7436398131290169</v>
      </c>
      <c r="E91" s="140">
        <v>5.4257777399999995E-7</v>
      </c>
      <c r="F91" s="140">
        <v>3.0695064496166002E-2</v>
      </c>
      <c r="H91" s="133">
        <f t="shared" si="5"/>
        <v>1891.5258022921184</v>
      </c>
      <c r="I91" s="48"/>
      <c r="K91" s="48"/>
      <c r="Q91" s="133">
        <f t="shared" si="6"/>
        <v>1927.3103972737576</v>
      </c>
      <c r="R91" s="133">
        <f t="shared" si="7"/>
        <v>1963.4528382052135</v>
      </c>
      <c r="S91" s="133">
        <f t="shared" si="8"/>
        <v>1999.9567035459836</v>
      </c>
      <c r="T91" s="133">
        <f t="shared" si="9"/>
        <v>2036.8256075401614</v>
      </c>
      <c r="X91" s="125"/>
      <c r="AD91" s="127"/>
    </row>
    <row r="92" spans="2:30" ht="14.25" customHeight="1" x14ac:dyDescent="0.35">
      <c r="B92" s="140">
        <v>1.01712864095E-4</v>
      </c>
      <c r="C92" s="140">
        <v>-0.94363142328399996</v>
      </c>
      <c r="D92" s="140">
        <v>3.6572754908454428</v>
      </c>
      <c r="E92" s="140">
        <v>2.9532961500000002E-7</v>
      </c>
      <c r="F92" s="140">
        <v>3.1439950808056998E-2</v>
      </c>
      <c r="H92" s="133">
        <f t="shared" si="5"/>
        <v>1902.4809806193416</v>
      </c>
      <c r="I92" s="48"/>
      <c r="K92" s="48"/>
      <c r="Q92" s="133">
        <f t="shared" si="6"/>
        <v>1938.10950123309</v>
      </c>
      <c r="R92" s="133">
        <f t="shared" si="7"/>
        <v>1974.0943070529756</v>
      </c>
      <c r="S92" s="133">
        <f t="shared" si="8"/>
        <v>2010.4389609310606</v>
      </c>
      <c r="T92" s="133">
        <f t="shared" si="9"/>
        <v>2047.147061347926</v>
      </c>
      <c r="X92" s="125"/>
      <c r="AD92" s="127"/>
    </row>
    <row r="93" spans="2:30" ht="14.25" customHeight="1" x14ac:dyDescent="0.35">
      <c r="B93" s="140">
        <v>2.9389691785383532</v>
      </c>
      <c r="C93" s="140">
        <v>-0.257685058810111</v>
      </c>
      <c r="D93" s="140">
        <v>2.2933428537648979</v>
      </c>
      <c r="E93" s="140">
        <v>6.4872305510771E-2</v>
      </c>
      <c r="F93" s="140">
        <v>4.3707895727732003E-2</v>
      </c>
      <c r="H93" s="133">
        <f t="shared" si="5"/>
        <v>2830.3982201200542</v>
      </c>
      <c r="I93" s="48"/>
      <c r="K93" s="48"/>
      <c r="Q93" s="133">
        <f t="shared" si="6"/>
        <v>2867.163638064143</v>
      </c>
      <c r="R93" s="133">
        <f t="shared" si="7"/>
        <v>2904.2967101876729</v>
      </c>
      <c r="S93" s="133">
        <f t="shared" si="8"/>
        <v>2941.8011130324385</v>
      </c>
      <c r="T93" s="133">
        <f t="shared" si="9"/>
        <v>2979.6805599056515</v>
      </c>
      <c r="X93" s="125"/>
      <c r="AD93" s="127"/>
    </row>
    <row r="94" spans="2:30" ht="14.25" customHeight="1" x14ac:dyDescent="0.35">
      <c r="B94" s="140">
        <v>18.1039356317848</v>
      </c>
      <c r="C94" s="140">
        <v>-2.9170866823149368</v>
      </c>
      <c r="D94" s="140">
        <v>4.359264673697596</v>
      </c>
      <c r="E94" s="140">
        <v>5.0837196107999998E-5</v>
      </c>
      <c r="F94" s="140">
        <v>6.1610917466965003E-2</v>
      </c>
      <c r="H94" s="133">
        <f t="shared" si="5"/>
        <v>-2192.9126188848372</v>
      </c>
      <c r="I94" s="48"/>
      <c r="K94" s="48"/>
      <c r="Q94" s="133">
        <f t="shared" si="6"/>
        <v>-2139.3220248942134</v>
      </c>
      <c r="R94" s="133">
        <f t="shared" si="7"/>
        <v>-2085.1955249636849</v>
      </c>
      <c r="S94" s="133">
        <f t="shared" si="8"/>
        <v>-2030.5277600338495</v>
      </c>
      <c r="T94" s="133">
        <f t="shared" si="9"/>
        <v>-1975.3133174547165</v>
      </c>
      <c r="X94" s="125"/>
      <c r="AD94" s="127"/>
    </row>
    <row r="95" spans="2:30" ht="14.25" customHeight="1" x14ac:dyDescent="0.35">
      <c r="B95" s="140">
        <v>1.1654242477938619</v>
      </c>
      <c r="C95" s="140">
        <v>6.0929540941424998E-2</v>
      </c>
      <c r="D95" s="140">
        <v>2.870979960918115</v>
      </c>
      <c r="E95" s="140">
        <v>9.2221460862799997E-4</v>
      </c>
      <c r="F95" s="140">
        <v>1.8075620565202E-2</v>
      </c>
      <c r="H95" s="133">
        <f t="shared" si="5"/>
        <v>2448.7961619098651</v>
      </c>
      <c r="I95" s="48"/>
      <c r="K95" s="48"/>
      <c r="Q95" s="133">
        <f t="shared" si="6"/>
        <v>2473.769407617815</v>
      </c>
      <c r="R95" s="133">
        <f t="shared" si="7"/>
        <v>2498.9923857828448</v>
      </c>
      <c r="S95" s="133">
        <f t="shared" si="8"/>
        <v>2524.4675937295251</v>
      </c>
      <c r="T95" s="133">
        <f t="shared" si="9"/>
        <v>2550.1975537556723</v>
      </c>
      <c r="X95" s="125"/>
      <c r="AD95" s="127"/>
    </row>
    <row r="96" spans="2:30" ht="14.25" customHeight="1" x14ac:dyDescent="0.35">
      <c r="B96" s="140">
        <v>3.267644228444512</v>
      </c>
      <c r="C96" s="140">
        <v>6.1783555001061002E-2</v>
      </c>
      <c r="D96" s="140">
        <v>0.73295210623706797</v>
      </c>
      <c r="E96" s="140">
        <v>0.16702619571388</v>
      </c>
      <c r="F96" s="140">
        <v>4.7672350452263E-2</v>
      </c>
      <c r="H96" s="133">
        <f t="shared" si="5"/>
        <v>3159.7612716636313</v>
      </c>
      <c r="I96" s="48"/>
      <c r="K96" s="48"/>
      <c r="Q96" s="133">
        <f t="shared" si="6"/>
        <v>3194.6383517922613</v>
      </c>
      <c r="R96" s="133">
        <f t="shared" si="7"/>
        <v>3229.8642027221777</v>
      </c>
      <c r="S96" s="133">
        <f t="shared" si="8"/>
        <v>3265.4423121613931</v>
      </c>
      <c r="T96" s="133">
        <f t="shared" si="9"/>
        <v>3301.3762026950008</v>
      </c>
      <c r="X96" s="125"/>
      <c r="AD96" s="127"/>
    </row>
    <row r="97" spans="2:30" ht="14.25" customHeight="1" x14ac:dyDescent="0.35">
      <c r="B97" s="140">
        <v>3.36860093947E-4</v>
      </c>
      <c r="C97" s="140">
        <v>9.6034821666133002E-2</v>
      </c>
      <c r="D97" s="140">
        <v>4.006255800413E-3</v>
      </c>
      <c r="E97" s="140">
        <v>0.108994054031275</v>
      </c>
      <c r="F97" s="140">
        <v>5.4305047164845001E-2</v>
      </c>
      <c r="H97" s="133">
        <f t="shared" si="5"/>
        <v>3239.4390853601462</v>
      </c>
      <c r="I97" s="48"/>
      <c r="K97" s="48"/>
      <c r="Q97" s="133">
        <f t="shared" si="6"/>
        <v>3270.1441550021277</v>
      </c>
      <c r="R97" s="133">
        <f t="shared" si="7"/>
        <v>3301.1562753405296</v>
      </c>
      <c r="S97" s="133">
        <f t="shared" si="8"/>
        <v>3332.4785168823155</v>
      </c>
      <c r="T97" s="133">
        <f t="shared" si="9"/>
        <v>3364.1139808395192</v>
      </c>
      <c r="X97" s="125"/>
      <c r="AD97" s="127"/>
    </row>
    <row r="98" spans="2:30" ht="14.25" customHeight="1" x14ac:dyDescent="0.35">
      <c r="B98" s="140">
        <v>36.066322141756871</v>
      </c>
      <c r="C98" s="140">
        <v>9.5258960779609006E-2</v>
      </c>
      <c r="D98" s="140">
        <v>3.9904200176151758</v>
      </c>
      <c r="E98" s="140">
        <v>0.2401979414522</v>
      </c>
      <c r="F98" s="140">
        <v>1.9717321333179001E-2</v>
      </c>
      <c r="H98" s="133">
        <f t="shared" si="5"/>
        <v>-189.11419339816268</v>
      </c>
      <c r="I98" s="48"/>
      <c r="K98" s="48"/>
      <c r="Q98" s="133">
        <f t="shared" si="6"/>
        <v>-144.4857974888389</v>
      </c>
      <c r="R98" s="133">
        <f t="shared" si="7"/>
        <v>-99.411117620421578</v>
      </c>
      <c r="S98" s="133">
        <f t="shared" si="8"/>
        <v>-53.885690953319909</v>
      </c>
      <c r="T98" s="133">
        <f t="shared" si="9"/>
        <v>-7.9050100195477171</v>
      </c>
      <c r="X98" s="125"/>
      <c r="AD98" s="127"/>
    </row>
    <row r="99" spans="2:30" ht="14.25" customHeight="1" x14ac:dyDescent="0.35">
      <c r="B99" s="140">
        <v>5.218179270059248</v>
      </c>
      <c r="C99" s="140">
        <v>-0.20974153965860101</v>
      </c>
      <c r="D99" s="140">
        <v>1.060712042538057</v>
      </c>
      <c r="E99" s="140">
        <v>0.20364262862801399</v>
      </c>
      <c r="F99" s="140">
        <v>5.0770275058262003E-2</v>
      </c>
      <c r="H99" s="133">
        <f t="shared" si="5"/>
        <v>2943.7395497158154</v>
      </c>
      <c r="I99" s="48"/>
      <c r="K99" s="48"/>
      <c r="Q99" s="133">
        <f t="shared" si="6"/>
        <v>2983.8405184946455</v>
      </c>
      <c r="R99" s="133">
        <f t="shared" si="7"/>
        <v>3024.3424969612647</v>
      </c>
      <c r="S99" s="133">
        <f t="shared" si="8"/>
        <v>3065.2494952125498</v>
      </c>
      <c r="T99" s="133">
        <f t="shared" si="9"/>
        <v>3106.5655634463478</v>
      </c>
      <c r="X99" s="125"/>
      <c r="AD99" s="127"/>
    </row>
    <row r="100" spans="2:30" ht="14.25" customHeight="1" x14ac:dyDescent="0.35">
      <c r="B100" s="140">
        <v>2.2284312644343E-2</v>
      </c>
      <c r="C100" s="140">
        <v>8.7668420021683999E-2</v>
      </c>
      <c r="D100" s="140">
        <v>4.0263996150060001E-3</v>
      </c>
      <c r="E100" s="140">
        <v>0.12797543819352</v>
      </c>
      <c r="F100" s="140">
        <v>5.2464319069664998E-2</v>
      </c>
      <c r="H100" s="133">
        <f t="shared" si="5"/>
        <v>3235.5692049500467</v>
      </c>
      <c r="I100" s="48"/>
      <c r="K100" s="48"/>
      <c r="Q100" s="133">
        <f t="shared" si="6"/>
        <v>3266.4121145155877</v>
      </c>
      <c r="R100" s="133">
        <f t="shared" si="7"/>
        <v>3297.5634531767837</v>
      </c>
      <c r="S100" s="133">
        <f t="shared" si="8"/>
        <v>3329.0263052245923</v>
      </c>
      <c r="T100" s="133">
        <f t="shared" si="9"/>
        <v>3360.8037857928784</v>
      </c>
      <c r="X100" s="125"/>
      <c r="AD100" s="127"/>
    </row>
    <row r="101" spans="2:30" ht="14.25" customHeight="1" x14ac:dyDescent="0.35">
      <c r="B101" s="140">
        <v>0.40287526088973802</v>
      </c>
      <c r="C101" s="140">
        <v>5.7938591683637998E-2</v>
      </c>
      <c r="D101" s="140">
        <v>0.91150576230787494</v>
      </c>
      <c r="E101" s="140">
        <v>0.17391773240022701</v>
      </c>
      <c r="F101" s="140">
        <v>3.5573416407512999E-2</v>
      </c>
      <c r="H101" s="133">
        <f t="shared" si="5"/>
        <v>3117.3718083670428</v>
      </c>
      <c r="I101" s="48"/>
      <c r="K101" s="48"/>
      <c r="Q101" s="133">
        <f t="shared" si="6"/>
        <v>3148.0644383937715</v>
      </c>
      <c r="R101" s="133">
        <f t="shared" si="7"/>
        <v>3179.0639947207678</v>
      </c>
      <c r="S101" s="133">
        <f t="shared" si="8"/>
        <v>3210.3735466110338</v>
      </c>
      <c r="T101" s="133">
        <f t="shared" si="9"/>
        <v>3241.9961940202029</v>
      </c>
      <c r="X101" s="125"/>
      <c r="AD101" s="127"/>
    </row>
    <row r="102" spans="2:30" ht="14.25" customHeight="1" x14ac:dyDescent="0.35">
      <c r="B102" s="140">
        <v>5.6649932840269832</v>
      </c>
      <c r="C102" s="140">
        <v>-3.5772226889004999E-2</v>
      </c>
      <c r="D102" s="140">
        <v>4.0101971372720003E-3</v>
      </c>
      <c r="E102" s="140">
        <v>6.2339121144211002E-2</v>
      </c>
      <c r="F102" s="140">
        <v>7.5081154316609999E-2</v>
      </c>
      <c r="H102" s="133">
        <f t="shared" si="5"/>
        <v>2965.4970829728954</v>
      </c>
      <c r="I102" s="48"/>
      <c r="K102" s="48"/>
      <c r="Q102" s="133">
        <f t="shared" si="6"/>
        <v>3003.3516474024727</v>
      </c>
      <c r="R102" s="133">
        <f t="shared" si="7"/>
        <v>3041.5847574763457</v>
      </c>
      <c r="S102" s="133">
        <f t="shared" si="8"/>
        <v>3080.2001986509576</v>
      </c>
      <c r="T102" s="133">
        <f t="shared" si="9"/>
        <v>3119.2017942373154</v>
      </c>
      <c r="X102" s="125"/>
      <c r="AD102" s="127"/>
    </row>
    <row r="103" spans="2:30" ht="14.25" customHeight="1" x14ac:dyDescent="0.35">
      <c r="B103" s="140">
        <v>3.2668037999957789</v>
      </c>
      <c r="C103" s="140">
        <v>6.179159689403E-2</v>
      </c>
      <c r="D103" s="140">
        <v>0.73272241370588198</v>
      </c>
      <c r="E103" s="140">
        <v>0.16702086884664399</v>
      </c>
      <c r="F103" s="140">
        <v>4.7673790374848E-2</v>
      </c>
      <c r="H103" s="133">
        <f t="shared" si="5"/>
        <v>3159.7936227429436</v>
      </c>
      <c r="I103" s="48"/>
      <c r="K103" s="48"/>
      <c r="Q103" s="133">
        <f t="shared" si="6"/>
        <v>3194.6697618120943</v>
      </c>
      <c r="R103" s="133">
        <f t="shared" si="7"/>
        <v>3229.8946622719372</v>
      </c>
      <c r="S103" s="133">
        <f t="shared" si="8"/>
        <v>3265.4718117363782</v>
      </c>
      <c r="T103" s="133">
        <f t="shared" si="9"/>
        <v>3301.4047326954637</v>
      </c>
      <c r="X103" s="125"/>
      <c r="AD103" s="127"/>
    </row>
    <row r="104" spans="2:30" ht="14.25" customHeight="1" x14ac:dyDescent="0.35">
      <c r="B104" s="140">
        <v>17.362085453758151</v>
      </c>
      <c r="C104" s="140">
        <v>-0.240241727922055</v>
      </c>
      <c r="D104" s="140">
        <v>1.881033840528735</v>
      </c>
      <c r="E104" s="140">
        <v>2.9664430199999998E-7</v>
      </c>
      <c r="F104" s="140">
        <v>7.9994016133888998E-2</v>
      </c>
      <c r="H104" s="133">
        <f t="shared" si="5"/>
        <v>2030.3234365642948</v>
      </c>
      <c r="I104" s="48"/>
      <c r="K104" s="48"/>
      <c r="Q104" s="133">
        <f t="shared" si="6"/>
        <v>2078.0548870343882</v>
      </c>
      <c r="R104" s="133">
        <f t="shared" si="7"/>
        <v>2126.2636520091833</v>
      </c>
      <c r="S104" s="133">
        <f t="shared" si="8"/>
        <v>2174.9545046337262</v>
      </c>
      <c r="T104" s="133">
        <f t="shared" si="9"/>
        <v>2224.1322657845139</v>
      </c>
      <c r="X104" s="125"/>
      <c r="AD104" s="127"/>
    </row>
    <row r="105" spans="2:30" ht="14.25" customHeight="1" x14ac:dyDescent="0.35">
      <c r="B105" s="140">
        <v>1.1864485599E-5</v>
      </c>
      <c r="C105" s="140">
        <v>8.7282402107933005E-2</v>
      </c>
      <c r="D105" s="140">
        <v>4.0126602351470003E-3</v>
      </c>
      <c r="E105" s="140">
        <v>0.12798781193704101</v>
      </c>
      <c r="F105" s="140">
        <v>5.2440709381264002E-2</v>
      </c>
      <c r="H105" s="133">
        <f t="shared" si="5"/>
        <v>3236.8347783943823</v>
      </c>
      <c r="I105" s="48"/>
      <c r="K105" s="48"/>
      <c r="Q105" s="133">
        <f t="shared" si="6"/>
        <v>3267.667373019669</v>
      </c>
      <c r="R105" s="133">
        <f t="shared" si="7"/>
        <v>3298.8082935912093</v>
      </c>
      <c r="S105" s="133">
        <f t="shared" si="8"/>
        <v>3330.2606233684651</v>
      </c>
      <c r="T105" s="133">
        <f t="shared" si="9"/>
        <v>3362.027476443493</v>
      </c>
      <c r="X105" s="125"/>
      <c r="AD105" s="127"/>
    </row>
    <row r="106" spans="2:30" ht="14.25" customHeight="1" x14ac:dyDescent="0.35">
      <c r="B106" s="140">
        <v>0.46513178722291199</v>
      </c>
      <c r="C106" s="140">
        <v>5.3805408257277997E-2</v>
      </c>
      <c r="D106" s="140">
        <v>1.121157040891414</v>
      </c>
      <c r="E106" s="140">
        <v>0.18962435198641001</v>
      </c>
      <c r="F106" s="140">
        <v>2.9752519017127999E-2</v>
      </c>
      <c r="H106" s="133">
        <f t="shared" si="5"/>
        <v>3036.3560793216684</v>
      </c>
      <c r="I106" s="48"/>
      <c r="K106" s="48"/>
      <c r="Q106" s="133">
        <f t="shared" si="6"/>
        <v>3066.3944708802128</v>
      </c>
      <c r="R106" s="133">
        <f t="shared" si="7"/>
        <v>3096.7332463543426</v>
      </c>
      <c r="S106" s="133">
        <f t="shared" si="8"/>
        <v>3127.3754095832137</v>
      </c>
      <c r="T106" s="133">
        <f t="shared" si="9"/>
        <v>3158.3239944443731</v>
      </c>
      <c r="X106" s="125"/>
      <c r="AD106" s="127"/>
    </row>
    <row r="107" spans="2:30" ht="14.25" customHeight="1" x14ac:dyDescent="0.35">
      <c r="B107" s="140">
        <v>1.846908619902575</v>
      </c>
      <c r="C107" s="140">
        <v>5.3725258396955002E-2</v>
      </c>
      <c r="D107" s="140">
        <v>1.0137426436981489</v>
      </c>
      <c r="E107" s="140">
        <v>0.178997664888215</v>
      </c>
      <c r="F107" s="140">
        <v>3.8717574313934001E-2</v>
      </c>
      <c r="H107" s="133">
        <f t="shared" si="5"/>
        <v>3147.344740212171</v>
      </c>
      <c r="I107" s="48"/>
      <c r="K107" s="48"/>
      <c r="Q107" s="133">
        <f t="shared" si="6"/>
        <v>3180.3409058933394</v>
      </c>
      <c r="R107" s="133">
        <f t="shared" si="7"/>
        <v>3213.6670332313197</v>
      </c>
      <c r="S107" s="133">
        <f t="shared" si="8"/>
        <v>3247.3264218426798</v>
      </c>
      <c r="T107" s="133">
        <f t="shared" si="9"/>
        <v>3281.3224043401533</v>
      </c>
      <c r="X107" s="125"/>
      <c r="AD107" s="127"/>
    </row>
    <row r="108" spans="2:30" ht="14.25" customHeight="1" x14ac:dyDescent="0.35">
      <c r="B108" s="140">
        <v>1.4261226391898E-2</v>
      </c>
      <c r="C108" s="140">
        <v>8.7179233730397002E-2</v>
      </c>
      <c r="D108" s="140">
        <v>7.8940397554699993E-3</v>
      </c>
      <c r="E108" s="140">
        <v>0.12819022173935399</v>
      </c>
      <c r="F108" s="140">
        <v>5.2410127425157001E-2</v>
      </c>
      <c r="H108" s="133">
        <f t="shared" si="5"/>
        <v>3236.6351002975716</v>
      </c>
      <c r="I108" s="48"/>
      <c r="K108" s="48"/>
      <c r="Q108" s="133">
        <f t="shared" si="6"/>
        <v>3267.4865549447532</v>
      </c>
      <c r="R108" s="133">
        <f t="shared" si="7"/>
        <v>3298.6465241384076</v>
      </c>
      <c r="S108" s="133">
        <f t="shared" si="8"/>
        <v>3330.1180930239984</v>
      </c>
      <c r="T108" s="133">
        <f t="shared" si="9"/>
        <v>3361.9043775984451</v>
      </c>
      <c r="X108" s="125"/>
      <c r="AD108" s="127"/>
    </row>
    <row r="109" spans="2:30" ht="14.25" customHeight="1" x14ac:dyDescent="0.35">
      <c r="B109" s="140">
        <v>12.86151103532927</v>
      </c>
      <c r="C109" s="140">
        <v>-0.66240268142173597</v>
      </c>
      <c r="D109" s="140">
        <v>4.1106244955399998</v>
      </c>
      <c r="E109" s="140">
        <v>3.9344637555910004E-3</v>
      </c>
      <c r="F109" s="140">
        <v>4.8547174340346E-2</v>
      </c>
      <c r="H109" s="133">
        <f t="shared" si="5"/>
        <v>1749.3636248108216</v>
      </c>
      <c r="I109" s="48"/>
      <c r="K109" s="48"/>
      <c r="Q109" s="133">
        <f t="shared" si="6"/>
        <v>1795.6994226787494</v>
      </c>
      <c r="R109" s="133">
        <f t="shared" si="7"/>
        <v>1842.4985785253564</v>
      </c>
      <c r="S109" s="133">
        <f t="shared" si="8"/>
        <v>1889.7657259304294</v>
      </c>
      <c r="T109" s="133">
        <f t="shared" si="9"/>
        <v>1937.5055448095541</v>
      </c>
      <c r="X109" s="125"/>
      <c r="AD109" s="127"/>
    </row>
    <row r="110" spans="2:30" ht="14.25" customHeight="1" x14ac:dyDescent="0.35">
      <c r="B110" s="140">
        <v>1.611767414994637</v>
      </c>
      <c r="C110" s="140">
        <v>5.4879331755667997E-2</v>
      </c>
      <c r="D110" s="140">
        <v>1.1422540772465599</v>
      </c>
      <c r="E110" s="140">
        <v>0.186816156047137</v>
      </c>
      <c r="F110" s="140">
        <v>3.4496138958051002E-2</v>
      </c>
      <c r="H110" s="133">
        <f t="shared" si="5"/>
        <v>3101.1935855447209</v>
      </c>
      <c r="I110" s="48"/>
      <c r="K110" s="48"/>
      <c r="Q110" s="133">
        <f t="shared" si="6"/>
        <v>3133.3937125933426</v>
      </c>
      <c r="R110" s="133">
        <f t="shared" si="7"/>
        <v>3165.9158409124511</v>
      </c>
      <c r="S110" s="133">
        <f t="shared" si="8"/>
        <v>3198.76319051475</v>
      </c>
      <c r="T110" s="133">
        <f t="shared" si="9"/>
        <v>3231.9390136130723</v>
      </c>
      <c r="X110" s="125"/>
      <c r="AD110" s="127"/>
    </row>
    <row r="111" spans="2:30" ht="14.25" customHeight="1" x14ac:dyDescent="0.35">
      <c r="B111" s="140">
        <v>14.17772178324552</v>
      </c>
      <c r="C111" s="140">
        <v>0.102016208415817</v>
      </c>
      <c r="D111" s="140">
        <v>9.0955794178969995E-3</v>
      </c>
      <c r="E111" s="140">
        <v>1.649580736092E-2</v>
      </c>
      <c r="F111" s="140">
        <v>8.8130710937638995E-2</v>
      </c>
      <c r="H111" s="133">
        <f t="shared" si="5"/>
        <v>2436.4813288172709</v>
      </c>
      <c r="I111" s="48"/>
      <c r="K111" s="48"/>
      <c r="Q111" s="133">
        <f t="shared" si="6"/>
        <v>2477.9969063961989</v>
      </c>
      <c r="R111" s="133">
        <f t="shared" si="7"/>
        <v>2519.9276397509166</v>
      </c>
      <c r="S111" s="133">
        <f t="shared" si="8"/>
        <v>2562.2776804391815</v>
      </c>
      <c r="T111" s="133">
        <f t="shared" si="9"/>
        <v>2605.0512215343292</v>
      </c>
      <c r="X111" s="125"/>
      <c r="AD111" s="127"/>
    </row>
    <row r="112" spans="2:30" ht="14.25" customHeight="1" x14ac:dyDescent="0.35">
      <c r="B112" s="140">
        <v>17.34691026685071</v>
      </c>
      <c r="C112" s="140">
        <v>-0.24046187195722801</v>
      </c>
      <c r="D112" s="140">
        <v>1.8795446309960351</v>
      </c>
      <c r="E112" s="140">
        <v>1.05070191323E-4</v>
      </c>
      <c r="F112" s="140">
        <v>7.9986971001667004E-2</v>
      </c>
      <c r="H112" s="133">
        <f t="shared" si="5"/>
        <v>2031.3226086931277</v>
      </c>
      <c r="I112" s="48"/>
      <c r="K112" s="48"/>
      <c r="Q112" s="133">
        <f t="shared" si="6"/>
        <v>2079.0476457078566</v>
      </c>
      <c r="R112" s="133">
        <f t="shared" si="7"/>
        <v>2127.249933092733</v>
      </c>
      <c r="S112" s="133">
        <f t="shared" si="8"/>
        <v>2175.9342433514585</v>
      </c>
      <c r="T112" s="133">
        <f t="shared" si="9"/>
        <v>2225.1053967127709</v>
      </c>
      <c r="X112" s="125"/>
      <c r="AD112" s="127"/>
    </row>
    <row r="113" spans="2:30" ht="14.25" customHeight="1" x14ac:dyDescent="0.35">
      <c r="B113" s="140">
        <v>6.0072303649999998E-6</v>
      </c>
      <c r="C113" s="140">
        <v>-2.7295292744514001E-2</v>
      </c>
      <c r="D113" s="140">
        <v>1.28926267031449</v>
      </c>
      <c r="E113" s="140">
        <v>0.20384347208702999</v>
      </c>
      <c r="F113" s="140">
        <v>2.5137105262908001E-2</v>
      </c>
      <c r="H113" s="133">
        <f t="shared" si="5"/>
        <v>2914.1870354216599</v>
      </c>
      <c r="I113" s="48"/>
      <c r="K113" s="48"/>
      <c r="Q113" s="133">
        <f t="shared" si="6"/>
        <v>2943.8091854708846</v>
      </c>
      <c r="R113" s="133">
        <f t="shared" si="7"/>
        <v>2973.727557020602</v>
      </c>
      <c r="S113" s="133">
        <f t="shared" si="8"/>
        <v>3003.9451122858163</v>
      </c>
      <c r="T113" s="133">
        <f t="shared" si="9"/>
        <v>3034.4648431036831</v>
      </c>
      <c r="X113" s="125"/>
      <c r="AD113" s="127"/>
    </row>
    <row r="114" spans="2:30" ht="14.25" customHeight="1" x14ac:dyDescent="0.35">
      <c r="B114" s="140">
        <v>0.37205254689371398</v>
      </c>
      <c r="C114" s="140">
        <v>9.5865062938954998E-2</v>
      </c>
      <c r="D114" s="140">
        <v>5.7412158729789999E-3</v>
      </c>
      <c r="E114" s="140">
        <v>0.115182094661819</v>
      </c>
      <c r="F114" s="140">
        <v>5.4449357840358002E-2</v>
      </c>
      <c r="H114" s="133">
        <f t="shared" si="5"/>
        <v>3229.2588085254583</v>
      </c>
      <c r="I114" s="48"/>
      <c r="K114" s="48"/>
      <c r="Q114" s="133">
        <f t="shared" si="6"/>
        <v>3260.3617884288278</v>
      </c>
      <c r="R114" s="133">
        <f t="shared" si="7"/>
        <v>3291.7757981312316</v>
      </c>
      <c r="S114" s="133">
        <f t="shared" si="8"/>
        <v>3323.5039479306588</v>
      </c>
      <c r="T114" s="133">
        <f t="shared" si="9"/>
        <v>3355.5493792280804</v>
      </c>
      <c r="X114" s="125"/>
      <c r="AD114" s="127"/>
    </row>
    <row r="115" spans="2:30" ht="14.25" customHeight="1" x14ac:dyDescent="0.35">
      <c r="B115" s="140">
        <v>3.5744670948433997E-2</v>
      </c>
      <c r="C115" s="140">
        <v>5.3820801379487998E-2</v>
      </c>
      <c r="D115" s="140">
        <v>0.84965603095419995</v>
      </c>
      <c r="E115" s="140">
        <v>0.13225173672020599</v>
      </c>
      <c r="F115" s="140">
        <v>4.1908876991202999E-2</v>
      </c>
      <c r="H115" s="133">
        <f t="shared" si="5"/>
        <v>3198.9363644179653</v>
      </c>
      <c r="I115" s="48"/>
      <c r="K115" s="48"/>
      <c r="Q115" s="133">
        <f t="shared" si="6"/>
        <v>3230.0264952215903</v>
      </c>
      <c r="R115" s="133">
        <f t="shared" si="7"/>
        <v>3261.4275273332514</v>
      </c>
      <c r="S115" s="133">
        <f t="shared" si="8"/>
        <v>3293.1425697660288</v>
      </c>
      <c r="T115" s="133">
        <f t="shared" si="9"/>
        <v>3325.1747626231345</v>
      </c>
      <c r="X115" s="125"/>
      <c r="AD115" s="127"/>
    </row>
    <row r="116" spans="2:30" ht="14.25" customHeight="1" x14ac:dyDescent="0.35">
      <c r="B116" s="140">
        <v>0.93117172809876203</v>
      </c>
      <c r="C116" s="140">
        <v>-0.72661900772999899</v>
      </c>
      <c r="D116" s="140">
        <v>2.374038593527787</v>
      </c>
      <c r="E116" s="140">
        <v>1.877721642004E-3</v>
      </c>
      <c r="F116" s="140">
        <v>4.7513933307114002E-2</v>
      </c>
      <c r="H116" s="133">
        <f t="shared" si="5"/>
        <v>2168.430361375852</v>
      </c>
      <c r="I116" s="48"/>
      <c r="K116" s="48"/>
      <c r="Q116" s="133">
        <f t="shared" si="6"/>
        <v>2204.1441497892829</v>
      </c>
      <c r="R116" s="133">
        <f t="shared" si="7"/>
        <v>2240.2150760868471</v>
      </c>
      <c r="S116" s="133">
        <f t="shared" si="8"/>
        <v>2276.6467116473877</v>
      </c>
      <c r="T116" s="133">
        <f t="shared" si="9"/>
        <v>2313.4426635635336</v>
      </c>
      <c r="X116" s="125"/>
      <c r="AD116" s="127"/>
    </row>
    <row r="117" spans="2:30" ht="14.25" customHeight="1" x14ac:dyDescent="0.35">
      <c r="B117" s="140">
        <v>9.8749236343499995E-4</v>
      </c>
      <c r="C117" s="140">
        <v>3.5375242722673998E-2</v>
      </c>
      <c r="D117" s="140">
        <v>0.53971970663508895</v>
      </c>
      <c r="E117" s="140">
        <v>0.117390409818989</v>
      </c>
      <c r="F117" s="140">
        <v>4.8876123253899999E-2</v>
      </c>
      <c r="H117" s="133">
        <f t="shared" si="5"/>
        <v>3235.7830848672384</v>
      </c>
      <c r="I117" s="48"/>
      <c r="K117" s="48"/>
      <c r="Q117" s="133">
        <f t="shared" si="6"/>
        <v>3267.5197936671634</v>
      </c>
      <c r="R117" s="133">
        <f t="shared" si="7"/>
        <v>3299.5738695550885</v>
      </c>
      <c r="S117" s="133">
        <f t="shared" si="8"/>
        <v>3331.9484862018926</v>
      </c>
      <c r="T117" s="133">
        <f t="shared" si="9"/>
        <v>3364.6468490151647</v>
      </c>
      <c r="X117" s="125"/>
      <c r="AD117" s="127"/>
    </row>
    <row r="118" spans="2:30" ht="14.25" customHeight="1" x14ac:dyDescent="0.35">
      <c r="B118" s="140">
        <v>6.7332704618143007</v>
      </c>
      <c r="C118" s="140">
        <v>7.6584244658711997E-2</v>
      </c>
      <c r="D118" s="140">
        <v>5.680720102411E-3</v>
      </c>
      <c r="E118" s="140">
        <v>0.241189087345168</v>
      </c>
      <c r="F118" s="140">
        <v>3.9975808799866001E-2</v>
      </c>
      <c r="H118" s="133">
        <f t="shared" si="5"/>
        <v>2332.8203643580837</v>
      </c>
      <c r="I118" s="48"/>
      <c r="K118" s="48"/>
      <c r="Q118" s="133">
        <f t="shared" si="6"/>
        <v>2363.7987498842162</v>
      </c>
      <c r="R118" s="133">
        <f t="shared" si="7"/>
        <v>2395.0869192656105</v>
      </c>
      <c r="S118" s="133">
        <f t="shared" si="8"/>
        <v>2426.6879703408185</v>
      </c>
      <c r="T118" s="133">
        <f t="shared" si="9"/>
        <v>2458.6050319267788</v>
      </c>
      <c r="X118" s="125"/>
      <c r="AD118" s="127"/>
    </row>
    <row r="119" spans="2:30" ht="14.25" customHeight="1" x14ac:dyDescent="0.35">
      <c r="B119" s="140">
        <v>3.5208340178599998E-4</v>
      </c>
      <c r="C119" s="140">
        <v>0.10153020289775801</v>
      </c>
      <c r="D119" s="140">
        <v>4.0067184089329997E-3</v>
      </c>
      <c r="E119" s="140">
        <v>9.9195511810952999E-2</v>
      </c>
      <c r="F119" s="140">
        <v>5.4908894360375E-2</v>
      </c>
      <c r="H119" s="133">
        <f t="shared" si="5"/>
        <v>3226.0380795304218</v>
      </c>
      <c r="I119" s="48"/>
      <c r="K119" s="48"/>
      <c r="Q119" s="133">
        <f t="shared" si="6"/>
        <v>3256.5124660113797</v>
      </c>
      <c r="R119" s="133">
        <f t="shared" si="7"/>
        <v>3287.2915963571468</v>
      </c>
      <c r="S119" s="133">
        <f t="shared" si="8"/>
        <v>3318.3785180063715</v>
      </c>
      <c r="T119" s="133">
        <f t="shared" si="9"/>
        <v>3349.7763088720885</v>
      </c>
      <c r="X119" s="125"/>
      <c r="AD119" s="127"/>
    </row>
    <row r="120" spans="2:30" ht="14.25" customHeight="1" x14ac:dyDescent="0.35">
      <c r="B120" s="140">
        <v>3.6077633061468921</v>
      </c>
      <c r="C120" s="140">
        <v>7.1514680210991E-2</v>
      </c>
      <c r="D120" s="140">
        <v>0.236824552134594</v>
      </c>
      <c r="E120" s="140">
        <v>0.16032650014373501</v>
      </c>
      <c r="F120" s="140">
        <v>5.4187378111438998E-2</v>
      </c>
      <c r="H120" s="133">
        <f t="shared" si="5"/>
        <v>3110.0079898803397</v>
      </c>
      <c r="I120" s="48"/>
      <c r="K120" s="48"/>
      <c r="Q120" s="133">
        <f t="shared" si="6"/>
        <v>3144.6708174295577</v>
      </c>
      <c r="R120" s="133">
        <f t="shared" si="7"/>
        <v>3179.6802732542683</v>
      </c>
      <c r="S120" s="133">
        <f t="shared" si="8"/>
        <v>3215.0398236372262</v>
      </c>
      <c r="T120" s="133">
        <f t="shared" si="9"/>
        <v>3250.7529695240128</v>
      </c>
      <c r="X120" s="125"/>
      <c r="AD120" s="127"/>
    </row>
    <row r="121" spans="2:30" ht="14.25" customHeight="1" x14ac:dyDescent="0.35">
      <c r="B121" s="140">
        <v>2.2896719112525208</v>
      </c>
      <c r="C121" s="140">
        <v>3.4845620876322002E-2</v>
      </c>
      <c r="D121" s="140">
        <v>0.33855454580310501</v>
      </c>
      <c r="E121" s="140">
        <v>0.15876813466725601</v>
      </c>
      <c r="F121" s="140">
        <v>5.2197171560950002E-2</v>
      </c>
      <c r="H121" s="133">
        <f t="shared" si="5"/>
        <v>3180.6418008863329</v>
      </c>
      <c r="I121" s="48"/>
      <c r="K121" s="48"/>
      <c r="Q121" s="133">
        <f t="shared" si="6"/>
        <v>3214.8947994253977</v>
      </c>
      <c r="R121" s="133">
        <f t="shared" si="7"/>
        <v>3249.4903279498535</v>
      </c>
      <c r="S121" s="133">
        <f t="shared" si="8"/>
        <v>3284.431811759554</v>
      </c>
      <c r="T121" s="133">
        <f t="shared" si="9"/>
        <v>3319.7227104073513</v>
      </c>
      <c r="AD121" s="127"/>
    </row>
    <row r="122" spans="2:30" ht="14.25" customHeight="1" x14ac:dyDescent="0.35">
      <c r="B122" s="140">
        <v>0.263549269248123</v>
      </c>
      <c r="C122" s="140">
        <v>4.6539844058224998E-2</v>
      </c>
      <c r="D122" s="140">
        <v>1.414376847291948</v>
      </c>
      <c r="E122" s="140">
        <v>0.19156782435337799</v>
      </c>
      <c r="F122" s="140">
        <v>2.4354546244987001E-2</v>
      </c>
      <c r="H122" s="133">
        <f t="shared" si="5"/>
        <v>2981.4007212727688</v>
      </c>
      <c r="I122" s="48"/>
      <c r="K122" s="48"/>
      <c r="Q122" s="133">
        <f t="shared" si="6"/>
        <v>3010.7480237669279</v>
      </c>
      <c r="R122" s="133">
        <f t="shared" si="7"/>
        <v>3040.3887992860291</v>
      </c>
      <c r="S122" s="133">
        <f t="shared" si="8"/>
        <v>3070.3259825603213</v>
      </c>
      <c r="T122" s="133">
        <f t="shared" si="9"/>
        <v>3100.5625376673561</v>
      </c>
      <c r="AD122" s="127"/>
    </row>
    <row r="123" spans="2:30" ht="14.25" customHeight="1" x14ac:dyDescent="0.35">
      <c r="B123" s="140">
        <v>2.8478575147820001E-3</v>
      </c>
      <c r="C123" s="140">
        <v>-0.94365364985164701</v>
      </c>
      <c r="D123" s="140">
        <v>3.6578992151218879</v>
      </c>
      <c r="E123" s="140">
        <v>1.6093993500000001E-7</v>
      </c>
      <c r="F123" s="140">
        <v>3.1438969160664999E-2</v>
      </c>
      <c r="H123" s="133">
        <f t="shared" si="5"/>
        <v>1902.3895476833932</v>
      </c>
      <c r="I123" s="48"/>
      <c r="K123" s="48"/>
      <c r="Q123" s="133">
        <f t="shared" si="6"/>
        <v>1938.0212147439015</v>
      </c>
      <c r="R123" s="133">
        <f t="shared" si="7"/>
        <v>1974.0091984750147</v>
      </c>
      <c r="S123" s="133">
        <f t="shared" si="8"/>
        <v>2010.3570620434396</v>
      </c>
      <c r="T123" s="133">
        <f t="shared" si="9"/>
        <v>2047.0684042475482</v>
      </c>
      <c r="X123" s="125"/>
      <c r="AD123" s="127"/>
    </row>
    <row r="124" spans="2:30" ht="14.25" customHeight="1" x14ac:dyDescent="0.35">
      <c r="B124" s="140">
        <v>6.3409901354599999E-4</v>
      </c>
      <c r="C124" s="140">
        <v>-8.9128616454716994E-2</v>
      </c>
      <c r="D124" s="140">
        <v>1.9246160091389171</v>
      </c>
      <c r="E124" s="140">
        <v>0.15683320385128999</v>
      </c>
      <c r="F124" s="140">
        <v>2.6431221288478999E-2</v>
      </c>
      <c r="H124" s="133">
        <f t="shared" si="5"/>
        <v>2988.0680554408564</v>
      </c>
      <c r="I124" s="48"/>
      <c r="K124" s="48"/>
      <c r="Q124" s="133">
        <f t="shared" si="6"/>
        <v>3019.5178372439814</v>
      </c>
      <c r="R124" s="133">
        <f t="shared" si="7"/>
        <v>3051.2821168651371</v>
      </c>
      <c r="S124" s="133">
        <f t="shared" si="8"/>
        <v>3083.3640392825055</v>
      </c>
      <c r="T124" s="133">
        <f t="shared" si="9"/>
        <v>3115.7667809240465</v>
      </c>
      <c r="X124" s="125"/>
      <c r="AD124" s="127"/>
    </row>
    <row r="125" spans="2:30" ht="14.25" customHeight="1" x14ac:dyDescent="0.35">
      <c r="B125" s="140">
        <v>12.375720087039211</v>
      </c>
      <c r="C125" s="140">
        <v>-0.61456207873553403</v>
      </c>
      <c r="D125" s="140">
        <v>3.7606228688065482</v>
      </c>
      <c r="E125" s="140">
        <v>0.18421533828931499</v>
      </c>
      <c r="F125" s="140">
        <v>4.0406287170208E-2</v>
      </c>
      <c r="H125" s="133">
        <f t="shared" si="5"/>
        <v>2257.359670582925</v>
      </c>
      <c r="I125" s="48"/>
      <c r="K125" s="48"/>
      <c r="Q125" s="133">
        <f t="shared" si="6"/>
        <v>2307.2844886789435</v>
      </c>
      <c r="R125" s="133">
        <f t="shared" si="7"/>
        <v>2357.7085549559215</v>
      </c>
      <c r="S125" s="133">
        <f t="shared" si="8"/>
        <v>2408.6368618956703</v>
      </c>
      <c r="T125" s="133">
        <f t="shared" si="9"/>
        <v>2460.0744519048167</v>
      </c>
      <c r="X125" s="125"/>
      <c r="AD125" s="127"/>
    </row>
    <row r="126" spans="2:30" ht="14.25" customHeight="1" x14ac:dyDescent="0.35">
      <c r="B126" s="140">
        <v>0.99553560864817703</v>
      </c>
      <c r="C126" s="140">
        <v>5.7451843470904998E-2</v>
      </c>
      <c r="D126" s="140">
        <v>1.375619278333148</v>
      </c>
      <c r="E126" s="140">
        <v>0.16525098133775201</v>
      </c>
      <c r="F126" s="140">
        <v>3.2501656784834E-2</v>
      </c>
      <c r="H126" s="133">
        <f t="shared" si="5"/>
        <v>3119.075556764531</v>
      </c>
      <c r="I126" s="48"/>
      <c r="K126" s="48"/>
      <c r="Q126" s="133">
        <f t="shared" si="6"/>
        <v>3150.5857646302634</v>
      </c>
      <c r="R126" s="133">
        <f t="shared" si="7"/>
        <v>3182.4110745746539</v>
      </c>
      <c r="S126" s="133">
        <f t="shared" si="8"/>
        <v>3214.5546376184875</v>
      </c>
      <c r="T126" s="133">
        <f t="shared" si="9"/>
        <v>3247.01963629276</v>
      </c>
      <c r="X126" s="125"/>
      <c r="AD126" s="127"/>
    </row>
    <row r="127" spans="2:30" ht="14.25" customHeight="1" x14ac:dyDescent="0.35">
      <c r="B127" s="140">
        <v>0.39167532429719698</v>
      </c>
      <c r="C127" s="140">
        <v>6.6456715639552993E-2</v>
      </c>
      <c r="D127" s="140">
        <v>1.476337109790256</v>
      </c>
      <c r="E127" s="140">
        <v>0.15263901122360099</v>
      </c>
      <c r="F127" s="140">
        <v>2.9676749672579002E-2</v>
      </c>
      <c r="H127" s="133">
        <f t="shared" si="5"/>
        <v>3078.1780486449156</v>
      </c>
      <c r="I127" s="48"/>
      <c r="K127" s="48"/>
      <c r="Q127" s="133">
        <f t="shared" si="6"/>
        <v>3108.3138947061075</v>
      </c>
      <c r="R127" s="133">
        <f t="shared" si="7"/>
        <v>3138.7510992279113</v>
      </c>
      <c r="S127" s="133">
        <f t="shared" si="8"/>
        <v>3169.4926757949333</v>
      </c>
      <c r="T127" s="133">
        <f t="shared" si="9"/>
        <v>3200.5416681276256</v>
      </c>
      <c r="X127" s="125"/>
      <c r="AD127" s="127"/>
    </row>
    <row r="128" spans="2:30" ht="14.25" customHeight="1" x14ac:dyDescent="0.35">
      <c r="B128" s="140">
        <v>13.23209751581844</v>
      </c>
      <c r="C128" s="140">
        <v>-9.4816779611403001E-2</v>
      </c>
      <c r="D128" s="140">
        <v>1.08147348935974</v>
      </c>
      <c r="E128" s="140">
        <v>4.1619533498800002E-4</v>
      </c>
      <c r="F128" s="140">
        <v>8.0220496485904E-2</v>
      </c>
      <c r="H128" s="133">
        <f t="shared" si="5"/>
        <v>2388.4704720616182</v>
      </c>
      <c r="I128" s="48"/>
      <c r="K128" s="48"/>
      <c r="Q128" s="133">
        <f t="shared" si="6"/>
        <v>2431.705652986831</v>
      </c>
      <c r="R128" s="133">
        <f t="shared" si="7"/>
        <v>2475.3731857212965</v>
      </c>
      <c r="S128" s="133">
        <f t="shared" si="8"/>
        <v>2519.4773937831073</v>
      </c>
      <c r="T128" s="133">
        <f t="shared" si="9"/>
        <v>2564.0226439255357</v>
      </c>
      <c r="X128" s="125"/>
      <c r="AD128" s="127"/>
    </row>
    <row r="129" spans="2:30" ht="14.25" customHeight="1" x14ac:dyDescent="0.35">
      <c r="B129" s="140">
        <v>3.140421776002928</v>
      </c>
      <c r="C129" s="140">
        <v>5.1354047031471999E-2</v>
      </c>
      <c r="D129" s="140">
        <v>1.1066091121021751</v>
      </c>
      <c r="E129" s="140">
        <v>0.15233967574891</v>
      </c>
      <c r="F129" s="140">
        <v>4.4102439418458997E-2</v>
      </c>
      <c r="H129" s="133">
        <f t="shared" si="5"/>
        <v>3133.6589280612134</v>
      </c>
      <c r="I129" s="48"/>
      <c r="K129" s="48"/>
      <c r="Q129" s="133">
        <f t="shared" si="6"/>
        <v>3168.2884879672092</v>
      </c>
      <c r="R129" s="133">
        <f t="shared" si="7"/>
        <v>3203.2643434722654</v>
      </c>
      <c r="S129" s="133">
        <f t="shared" si="8"/>
        <v>3238.589957532372</v>
      </c>
      <c r="T129" s="133">
        <f t="shared" si="9"/>
        <v>3274.2688277330799</v>
      </c>
      <c r="X129" s="125"/>
      <c r="AD129" s="127"/>
    </row>
    <row r="130" spans="2:30" ht="14.25" customHeight="1" x14ac:dyDescent="0.35">
      <c r="B130" s="140">
        <v>1.095593556968437</v>
      </c>
      <c r="C130" s="140">
        <v>6.1586568690183002E-2</v>
      </c>
      <c r="D130" s="140">
        <v>1.0678664426584361</v>
      </c>
      <c r="E130" s="140">
        <v>0.15971603247519001</v>
      </c>
      <c r="F130" s="140">
        <v>3.7950725412864997E-2</v>
      </c>
      <c r="H130" s="133">
        <f t="shared" si="5"/>
        <v>3157.3885231272957</v>
      </c>
      <c r="I130" s="48"/>
      <c r="K130" s="48"/>
      <c r="Q130" s="133">
        <f t="shared" si="6"/>
        <v>3189.342816579534</v>
      </c>
      <c r="R130" s="133">
        <f t="shared" si="7"/>
        <v>3221.6166529662942</v>
      </c>
      <c r="S130" s="133">
        <f t="shared" si="8"/>
        <v>3254.213227716923</v>
      </c>
      <c r="T130" s="133">
        <f t="shared" si="9"/>
        <v>3287.1357682150574</v>
      </c>
      <c r="X130" s="125"/>
      <c r="AD130" s="127"/>
    </row>
    <row r="131" spans="2:30" ht="14.25" customHeight="1" x14ac:dyDescent="0.35">
      <c r="B131" s="140">
        <v>0.45010031695026498</v>
      </c>
      <c r="C131" s="140">
        <v>9.0967765158741998E-2</v>
      </c>
      <c r="D131" s="140">
        <v>4.0095405961200004E-3</v>
      </c>
      <c r="E131" s="140">
        <v>0.12812266168557301</v>
      </c>
      <c r="F131" s="140">
        <v>5.3328044053447002E-2</v>
      </c>
      <c r="H131" s="133">
        <f t="shared" si="5"/>
        <v>3224.7562534929893</v>
      </c>
      <c r="I131" s="48"/>
      <c r="K131" s="48"/>
      <c r="Q131" s="133">
        <f t="shared" si="6"/>
        <v>3256.0046735083415</v>
      </c>
      <c r="R131" s="133">
        <f t="shared" si="7"/>
        <v>3287.5655777238471</v>
      </c>
      <c r="S131" s="133">
        <f t="shared" si="8"/>
        <v>3319.4420909815085</v>
      </c>
      <c r="T131" s="133">
        <f t="shared" si="9"/>
        <v>3351.637369371746</v>
      </c>
      <c r="X131" s="125"/>
      <c r="AD131" s="127"/>
    </row>
    <row r="132" spans="2:30" ht="14.25" customHeight="1" x14ac:dyDescent="0.35">
      <c r="B132" s="140">
        <v>1.8184160606956199</v>
      </c>
      <c r="C132" s="140">
        <v>5.5187271031412001E-2</v>
      </c>
      <c r="D132" s="140">
        <v>1.0728735956941</v>
      </c>
      <c r="E132" s="140">
        <v>0.18338409078569301</v>
      </c>
      <c r="F132" s="140">
        <v>3.6754513076419998E-2</v>
      </c>
      <c r="H132" s="133">
        <f t="shared" si="5"/>
        <v>3120.2417696762996</v>
      </c>
      <c r="I132" s="48"/>
      <c r="K132" s="48"/>
      <c r="Q132" s="133">
        <f t="shared" si="6"/>
        <v>3152.9031061614332</v>
      </c>
      <c r="R132" s="133">
        <f t="shared" si="7"/>
        <v>3185.8910560114182</v>
      </c>
      <c r="S132" s="133">
        <f t="shared" si="8"/>
        <v>3219.2088853599025</v>
      </c>
      <c r="T132" s="133">
        <f t="shared" si="9"/>
        <v>3252.859893001872</v>
      </c>
      <c r="X132" s="125"/>
      <c r="AD132" s="127"/>
    </row>
    <row r="133" spans="2:30" ht="14.25" customHeight="1" x14ac:dyDescent="0.35">
      <c r="B133" s="140">
        <v>11.753732990713971</v>
      </c>
      <c r="C133" s="140">
        <v>0.103755167207805</v>
      </c>
      <c r="D133" s="140">
        <v>2.613326466613628</v>
      </c>
      <c r="E133" s="140">
        <v>5.26905811254E-4</v>
      </c>
      <c r="F133" s="140">
        <v>4.6663530700006998E-2</v>
      </c>
      <c r="H133" s="133">
        <f t="shared" si="5"/>
        <v>2275.4144781290829</v>
      </c>
      <c r="I133" s="48"/>
      <c r="K133" s="48"/>
      <c r="Q133" s="133">
        <f t="shared" si="6"/>
        <v>2312.049597749246</v>
      </c>
      <c r="R133" s="133">
        <f t="shared" si="7"/>
        <v>2349.0510685656113</v>
      </c>
      <c r="S133" s="133">
        <f t="shared" si="8"/>
        <v>2386.4225540901402</v>
      </c>
      <c r="T133" s="133">
        <f t="shared" si="9"/>
        <v>2424.1677544699141</v>
      </c>
      <c r="AD133" s="127"/>
    </row>
    <row r="134" spans="2:30" ht="14.25" customHeight="1" x14ac:dyDescent="0.35">
      <c r="B134" s="140">
        <v>1.4698387751168891</v>
      </c>
      <c r="C134" s="140">
        <v>9.5510953771672999E-2</v>
      </c>
      <c r="D134" s="140">
        <v>1.3317658410331E-2</v>
      </c>
      <c r="E134" s="140">
        <v>0.12043851486495701</v>
      </c>
      <c r="F134" s="140">
        <v>5.6225983545878003E-2</v>
      </c>
      <c r="H134" s="133">
        <f t="shared" si="5"/>
        <v>3195.476210555752</v>
      </c>
      <c r="I134" s="48"/>
      <c r="K134" s="48"/>
      <c r="Q134" s="133">
        <f t="shared" si="6"/>
        <v>3227.7145739511334</v>
      </c>
      <c r="R134" s="133">
        <f t="shared" si="7"/>
        <v>3260.2753209804687</v>
      </c>
      <c r="S134" s="133">
        <f t="shared" si="8"/>
        <v>3293.1616754800975</v>
      </c>
      <c r="T134" s="133">
        <f t="shared" si="9"/>
        <v>3326.3768935247226</v>
      </c>
      <c r="X134" s="125"/>
      <c r="AD134" s="127"/>
    </row>
    <row r="135" spans="2:30" ht="14.25" customHeight="1" x14ac:dyDescent="0.35">
      <c r="B135" s="140">
        <v>36.261961848893463</v>
      </c>
      <c r="C135" s="140">
        <v>-1.9355316117444199</v>
      </c>
      <c r="D135" s="140">
        <v>5.0489500477791758</v>
      </c>
      <c r="E135" s="140">
        <v>0.334999705194504</v>
      </c>
      <c r="F135" s="140">
        <v>6.9245061409475006E-2</v>
      </c>
      <c r="H135" s="133">
        <f t="shared" ref="H135:H198" si="10">SUMPRODUCT(B135:F135,B$3:F$3)</f>
        <v>-402.21852336146458</v>
      </c>
      <c r="I135" s="48"/>
      <c r="K135" s="48"/>
      <c r="Q135" s="133">
        <f t="shared" ref="Q135:Q198" si="11">SUMPRODUCT($B135:$F135,$J$6:$N$6)</f>
        <v>-323.72715824418674</v>
      </c>
      <c r="R135" s="133">
        <f t="shared" ref="R135:R198" si="12">SUMPRODUCT($B135:$F135,$J$7:$N$7)</f>
        <v>-244.45087947573484</v>
      </c>
      <c r="S135" s="133">
        <f t="shared" ref="S135:S198" si="13">SUMPRODUCT($B135:$F135,$J$8:$N$8)</f>
        <v>-164.38183791960046</v>
      </c>
      <c r="T135" s="133">
        <f t="shared" ref="T135:T198" si="14">SUMPRODUCT($B135:$F135,$J$9:$N$9)</f>
        <v>-83.512105947903819</v>
      </c>
      <c r="X135" s="125"/>
      <c r="AD135" s="127"/>
    </row>
    <row r="136" spans="2:30" ht="14.25" customHeight="1" x14ac:dyDescent="0.35">
      <c r="B136" s="140">
        <v>0.21367462448892299</v>
      </c>
      <c r="C136" s="140">
        <v>8.5334339945409999E-3</v>
      </c>
      <c r="D136" s="140">
        <v>1.241222141391473</v>
      </c>
      <c r="E136" s="140">
        <v>0.19795915222631599</v>
      </c>
      <c r="F136" s="140">
        <v>2.6981000783542E-2</v>
      </c>
      <c r="H136" s="133">
        <f t="shared" si="10"/>
        <v>2975.3004878597449</v>
      </c>
      <c r="I136" s="48"/>
      <c r="K136" s="48"/>
      <c r="Q136" s="133">
        <f t="shared" si="11"/>
        <v>3005.1888783021195</v>
      </c>
      <c r="R136" s="133">
        <f t="shared" si="12"/>
        <v>3035.3761526489179</v>
      </c>
      <c r="S136" s="133">
        <f t="shared" si="13"/>
        <v>3065.8652997391841</v>
      </c>
      <c r="T136" s="133">
        <f t="shared" si="14"/>
        <v>3096.6593383003528</v>
      </c>
      <c r="X136" s="125"/>
      <c r="AD136" s="127"/>
    </row>
    <row r="137" spans="2:30" ht="14.25" customHeight="1" x14ac:dyDescent="0.35">
      <c r="B137" s="140">
        <v>13.124267809718351</v>
      </c>
      <c r="C137" s="140">
        <v>-1.8063465247168951</v>
      </c>
      <c r="D137" s="140">
        <v>2.8004363884956378</v>
      </c>
      <c r="E137" s="140">
        <v>0.31719703605798</v>
      </c>
      <c r="F137" s="140">
        <v>5.6487969099299998E-2</v>
      </c>
      <c r="H137" s="133">
        <f t="shared" si="10"/>
        <v>936.8920571209112</v>
      </c>
      <c r="I137" s="48"/>
      <c r="K137" s="48"/>
      <c r="Q137" s="133">
        <f t="shared" si="11"/>
        <v>995.58241545779561</v>
      </c>
      <c r="R137" s="133">
        <f t="shared" si="12"/>
        <v>1054.8596773780491</v>
      </c>
      <c r="S137" s="133">
        <f t="shared" si="13"/>
        <v>1114.7297119175055</v>
      </c>
      <c r="T137" s="133">
        <f t="shared" si="14"/>
        <v>1175.198446802357</v>
      </c>
      <c r="X137" s="125"/>
      <c r="AD137" s="127"/>
    </row>
    <row r="138" spans="2:30" ht="14.25" customHeight="1" x14ac:dyDescent="0.35">
      <c r="B138" s="140">
        <v>14.888941524099019</v>
      </c>
      <c r="C138" s="140">
        <v>7.7317983189271994E-2</v>
      </c>
      <c r="D138" s="140">
        <v>0.13907743252379801</v>
      </c>
      <c r="E138" s="140">
        <v>3.5101086966100002E-4</v>
      </c>
      <c r="F138" s="140">
        <v>8.9934804792248996E-2</v>
      </c>
      <c r="H138" s="133">
        <f t="shared" si="10"/>
        <v>2372.3971229734989</v>
      </c>
      <c r="I138" s="48"/>
      <c r="K138" s="48"/>
      <c r="Q138" s="133">
        <f t="shared" si="11"/>
        <v>2414.6568412143779</v>
      </c>
      <c r="R138" s="133">
        <f t="shared" si="12"/>
        <v>2457.3391566376658</v>
      </c>
      <c r="S138" s="133">
        <f t="shared" si="13"/>
        <v>2500.4482952151866</v>
      </c>
      <c r="T138" s="133">
        <f t="shared" si="14"/>
        <v>2543.9885251784826</v>
      </c>
      <c r="X138" s="125"/>
      <c r="AD138" s="127"/>
    </row>
    <row r="139" spans="2:30" ht="14.25" customHeight="1" x14ac:dyDescent="0.35">
      <c r="B139" s="140">
        <v>1.4254892625328981</v>
      </c>
      <c r="C139" s="140">
        <v>5.7037363290745997E-2</v>
      </c>
      <c r="D139" s="140">
        <v>1.242970649344322</v>
      </c>
      <c r="E139" s="140">
        <v>0.18239781832204399</v>
      </c>
      <c r="F139" s="140">
        <v>3.2952592928761001E-2</v>
      </c>
      <c r="H139" s="133">
        <f t="shared" si="10"/>
        <v>3094.0404511408587</v>
      </c>
      <c r="I139" s="48"/>
      <c r="K139" s="48"/>
      <c r="Q139" s="133">
        <f t="shared" si="11"/>
        <v>3125.8821507215748</v>
      </c>
      <c r="R139" s="133">
        <f t="shared" si="12"/>
        <v>3158.0422672980976</v>
      </c>
      <c r="S139" s="133">
        <f t="shared" si="13"/>
        <v>3190.5239850403859</v>
      </c>
      <c r="T139" s="133">
        <f t="shared" si="14"/>
        <v>3223.3305199600973</v>
      </c>
      <c r="X139" s="125"/>
      <c r="AD139" s="127"/>
    </row>
    <row r="140" spans="2:30" ht="14.25" customHeight="1" x14ac:dyDescent="0.35">
      <c r="B140" s="140">
        <v>23.33845045515973</v>
      </c>
      <c r="C140" s="140">
        <v>-1.0611536616177011</v>
      </c>
      <c r="D140" s="140">
        <v>3.7157830335760238</v>
      </c>
      <c r="E140" s="140">
        <v>0.24469656602892101</v>
      </c>
      <c r="F140" s="140">
        <v>6.5440677500157002E-2</v>
      </c>
      <c r="H140" s="133">
        <f t="shared" si="10"/>
        <v>1448.2680863596663</v>
      </c>
      <c r="I140" s="48"/>
      <c r="K140" s="48"/>
      <c r="Q140" s="133">
        <f t="shared" si="11"/>
        <v>1512.6095142635404</v>
      </c>
      <c r="R140" s="133">
        <f t="shared" si="12"/>
        <v>1577.5943564464542</v>
      </c>
      <c r="S140" s="133">
        <f t="shared" si="13"/>
        <v>1643.2290470511971</v>
      </c>
      <c r="T140" s="133">
        <f t="shared" si="14"/>
        <v>1709.5200845619875</v>
      </c>
      <c r="X140" s="125"/>
      <c r="AD140" s="127"/>
    </row>
    <row r="141" spans="2:30" ht="14.25" customHeight="1" x14ac:dyDescent="0.35">
      <c r="B141" s="140">
        <v>0.68931305466895898</v>
      </c>
      <c r="C141" s="140">
        <v>3.9119889830709E-2</v>
      </c>
      <c r="D141" s="140">
        <v>1.185251505146792</v>
      </c>
      <c r="E141" s="140">
        <v>0.178942600118013</v>
      </c>
      <c r="F141" s="140">
        <v>3.2721446960583003E-2</v>
      </c>
      <c r="H141" s="133">
        <f t="shared" si="10"/>
        <v>3098.9269816431406</v>
      </c>
      <c r="I141" s="48"/>
      <c r="K141" s="48"/>
      <c r="Q141" s="133">
        <f t="shared" si="11"/>
        <v>3130.1490547010503</v>
      </c>
      <c r="R141" s="133">
        <f t="shared" si="12"/>
        <v>3161.6833484895396</v>
      </c>
      <c r="S141" s="133">
        <f t="shared" si="13"/>
        <v>3193.532985215913</v>
      </c>
      <c r="T141" s="133">
        <f t="shared" si="14"/>
        <v>3225.701118309551</v>
      </c>
      <c r="X141" s="125"/>
      <c r="AD141" s="127"/>
    </row>
    <row r="142" spans="2:30" ht="14.25" customHeight="1" x14ac:dyDescent="0.35">
      <c r="B142" s="140">
        <v>0.52282182779851505</v>
      </c>
      <c r="C142" s="140">
        <v>8.8220198248829998E-2</v>
      </c>
      <c r="D142" s="140">
        <v>9.9440122204980996E-2</v>
      </c>
      <c r="E142" s="140">
        <v>0.13291951571241201</v>
      </c>
      <c r="F142" s="140">
        <v>5.1701453819445999E-2</v>
      </c>
      <c r="H142" s="133">
        <f t="shared" si="10"/>
        <v>3215.3402625220519</v>
      </c>
      <c r="I142" s="48"/>
      <c r="K142" s="48"/>
      <c r="Q142" s="133">
        <f t="shared" si="11"/>
        <v>3246.6400453953102</v>
      </c>
      <c r="R142" s="133">
        <f t="shared" si="12"/>
        <v>3278.2528260973004</v>
      </c>
      <c r="S142" s="133">
        <f t="shared" si="13"/>
        <v>3310.1817346063108</v>
      </c>
      <c r="T142" s="133">
        <f t="shared" si="14"/>
        <v>3342.4299322004117</v>
      </c>
      <c r="X142" s="125"/>
      <c r="AD142" s="127"/>
    </row>
    <row r="143" spans="2:30" ht="14.25" customHeight="1" x14ac:dyDescent="0.35">
      <c r="B143" s="140">
        <v>9.50711432425609</v>
      </c>
      <c r="C143" s="140">
        <v>3.1100771428312999E-2</v>
      </c>
      <c r="D143" s="140">
        <v>0.52091366713645204</v>
      </c>
      <c r="E143" s="140">
        <v>9.9648192000000002E-8</v>
      </c>
      <c r="F143" s="140">
        <v>7.8348574609111002E-2</v>
      </c>
      <c r="H143" s="133">
        <f t="shared" si="10"/>
        <v>2695.3324138864687</v>
      </c>
      <c r="I143" s="48"/>
      <c r="K143" s="48"/>
      <c r="Q143" s="133">
        <f t="shared" si="11"/>
        <v>2734.4429252809923</v>
      </c>
      <c r="R143" s="133">
        <f t="shared" si="12"/>
        <v>2773.9445417894617</v>
      </c>
      <c r="S143" s="133">
        <f t="shared" si="13"/>
        <v>2813.8411744630157</v>
      </c>
      <c r="T143" s="133">
        <f t="shared" si="14"/>
        <v>2854.136773463305</v>
      </c>
      <c r="X143" s="125"/>
      <c r="AD143" s="127"/>
    </row>
    <row r="144" spans="2:30" ht="14.25" customHeight="1" x14ac:dyDescent="0.35">
      <c r="B144" s="140">
        <v>1.1410048303681E-2</v>
      </c>
      <c r="C144" s="140">
        <v>9.8609354713296002E-2</v>
      </c>
      <c r="D144" s="140">
        <v>0.117951008443195</v>
      </c>
      <c r="E144" s="140">
        <v>0.105042067285815</v>
      </c>
      <c r="F144" s="140">
        <v>5.2871553952722E-2</v>
      </c>
      <c r="H144" s="133">
        <f t="shared" si="10"/>
        <v>3221.7865473071952</v>
      </c>
      <c r="I144" s="48"/>
      <c r="K144" s="48"/>
      <c r="Q144" s="133">
        <f t="shared" si="11"/>
        <v>3252.2845887953636</v>
      </c>
      <c r="R144" s="133">
        <f t="shared" si="12"/>
        <v>3283.0876106984138</v>
      </c>
      <c r="S144" s="133">
        <f t="shared" si="13"/>
        <v>3314.1986628204941</v>
      </c>
      <c r="T144" s="133">
        <f t="shared" si="14"/>
        <v>3345.6208254637954</v>
      </c>
      <c r="X144" s="125"/>
      <c r="AD144" s="127"/>
    </row>
    <row r="145" spans="2:30" ht="14.25" customHeight="1" x14ac:dyDescent="0.35">
      <c r="B145" s="140">
        <v>36.162389743317142</v>
      </c>
      <c r="C145" s="140">
        <v>-0.52005150100418696</v>
      </c>
      <c r="D145" s="140">
        <v>3.506882766265611</v>
      </c>
      <c r="E145" s="140">
        <v>1.3283404339200001E-3</v>
      </c>
      <c r="F145" s="140">
        <v>8.9326361782067001E-2</v>
      </c>
      <c r="H145" s="133">
        <f t="shared" si="10"/>
        <v>402.47140289677054</v>
      </c>
      <c r="I145" s="48"/>
      <c r="K145" s="48"/>
      <c r="Q145" s="133">
        <f t="shared" si="11"/>
        <v>463.97066587852942</v>
      </c>
      <c r="R145" s="133">
        <f t="shared" si="12"/>
        <v>526.0849214901059</v>
      </c>
      <c r="S145" s="133">
        <f t="shared" si="13"/>
        <v>588.82031965779788</v>
      </c>
      <c r="T145" s="133">
        <f t="shared" si="14"/>
        <v>652.18307180716693</v>
      </c>
      <c r="X145" s="125"/>
      <c r="AD145" s="127"/>
    </row>
    <row r="146" spans="2:30" ht="14.25" customHeight="1" x14ac:dyDescent="0.35">
      <c r="B146" s="140">
        <v>27.805982636577259</v>
      </c>
      <c r="C146" s="140">
        <v>0.106774693127298</v>
      </c>
      <c r="D146" s="140">
        <v>3.2600513501254001E-2</v>
      </c>
      <c r="E146" s="140">
        <v>0.33426618846473999</v>
      </c>
      <c r="F146" s="140">
        <v>5.2172062777111998E-2</v>
      </c>
      <c r="H146" s="133">
        <f t="shared" si="10"/>
        <v>630.90276854923445</v>
      </c>
      <c r="I146" s="48"/>
      <c r="K146" s="48"/>
      <c r="Q146" s="133">
        <f t="shared" si="11"/>
        <v>672.49036546492516</v>
      </c>
      <c r="R146" s="133">
        <f t="shared" si="12"/>
        <v>714.49383834977311</v>
      </c>
      <c r="S146" s="133">
        <f t="shared" si="13"/>
        <v>756.91734596346942</v>
      </c>
      <c r="T146" s="133">
        <f t="shared" si="14"/>
        <v>799.76508865330288</v>
      </c>
      <c r="X146" s="125"/>
      <c r="AD146" s="127"/>
    </row>
    <row r="147" spans="2:30" ht="14.25" customHeight="1" x14ac:dyDescent="0.35">
      <c r="B147" s="140">
        <v>2.860528370763554</v>
      </c>
      <c r="C147" s="140">
        <v>-0.254691737669206</v>
      </c>
      <c r="D147" s="140">
        <v>2.2769970709145508</v>
      </c>
      <c r="E147" s="140">
        <v>6.3670401522052E-2</v>
      </c>
      <c r="F147" s="140">
        <v>4.3801964759405003E-2</v>
      </c>
      <c r="H147" s="133">
        <f t="shared" si="10"/>
        <v>2834.789647503173</v>
      </c>
      <c r="I147" s="48"/>
      <c r="K147" s="48"/>
      <c r="Q147" s="133">
        <f t="shared" si="11"/>
        <v>2871.4414900756515</v>
      </c>
      <c r="R147" s="133">
        <f t="shared" si="12"/>
        <v>2908.4598510738551</v>
      </c>
      <c r="S147" s="133">
        <f t="shared" si="13"/>
        <v>2945.848395682041</v>
      </c>
      <c r="T147" s="133">
        <f t="shared" si="14"/>
        <v>2983.6108257363085</v>
      </c>
      <c r="X147" s="125"/>
      <c r="AD147" s="127"/>
    </row>
    <row r="148" spans="2:30" ht="14.25" customHeight="1" x14ac:dyDescent="0.35">
      <c r="B148" s="140">
        <v>0.46453401402132</v>
      </c>
      <c r="C148" s="140">
        <v>5.3820752826338997E-2</v>
      </c>
      <c r="D148" s="140">
        <v>1.1207435529925049</v>
      </c>
      <c r="E148" s="140">
        <v>0.189588893189513</v>
      </c>
      <c r="F148" s="140">
        <v>2.9762388586913002E-2</v>
      </c>
      <c r="H148" s="133">
        <f t="shared" si="10"/>
        <v>3036.4945018429912</v>
      </c>
      <c r="I148" s="48"/>
      <c r="K148" s="48"/>
      <c r="Q148" s="133">
        <f t="shared" si="11"/>
        <v>3066.5332088247133</v>
      </c>
      <c r="R148" s="133">
        <f t="shared" si="12"/>
        <v>3096.8723028762524</v>
      </c>
      <c r="S148" s="133">
        <f t="shared" si="13"/>
        <v>3127.5147878683074</v>
      </c>
      <c r="T148" s="133">
        <f t="shared" si="14"/>
        <v>3158.4636977102828</v>
      </c>
      <c r="X148" s="125"/>
      <c r="AD148" s="127"/>
    </row>
    <row r="149" spans="2:30" ht="14.25" customHeight="1" x14ac:dyDescent="0.35">
      <c r="B149" s="140">
        <v>2.4183364090560531</v>
      </c>
      <c r="C149" s="140">
        <v>4.1188920698097001E-2</v>
      </c>
      <c r="D149" s="140">
        <v>1.681668460372387</v>
      </c>
      <c r="E149" s="140">
        <v>0.21337392515126499</v>
      </c>
      <c r="F149" s="140">
        <v>1.958015218258E-2</v>
      </c>
      <c r="H149" s="133">
        <f t="shared" si="10"/>
        <v>2731.8343838180999</v>
      </c>
      <c r="I149" s="48"/>
      <c r="K149" s="48"/>
      <c r="Q149" s="133">
        <f t="shared" si="11"/>
        <v>2761.6596304654145</v>
      </c>
      <c r="R149" s="133">
        <f t="shared" si="12"/>
        <v>2791.7831295792021</v>
      </c>
      <c r="S149" s="133">
        <f t="shared" si="13"/>
        <v>2822.2078636841275</v>
      </c>
      <c r="T149" s="133">
        <f t="shared" si="14"/>
        <v>2852.9368451301016</v>
      </c>
      <c r="X149" s="125"/>
      <c r="AD149" s="127"/>
    </row>
    <row r="150" spans="2:30" ht="14.25" customHeight="1" x14ac:dyDescent="0.35">
      <c r="B150" s="140">
        <v>18.833485897798649</v>
      </c>
      <c r="C150" s="140">
        <v>-0.79192781649216204</v>
      </c>
      <c r="D150" s="140">
        <v>5.0489963476217774</v>
      </c>
      <c r="E150" s="140">
        <v>1.9045348899999999E-7</v>
      </c>
      <c r="F150" s="140">
        <v>4.8853943932767999E-2</v>
      </c>
      <c r="H150" s="133">
        <f t="shared" si="10"/>
        <v>1259.5893997363428</v>
      </c>
      <c r="I150" s="48"/>
      <c r="K150" s="48"/>
      <c r="Q150" s="133">
        <f t="shared" si="11"/>
        <v>1311.2868905789664</v>
      </c>
      <c r="R150" s="133">
        <f t="shared" si="12"/>
        <v>1363.5013563300163</v>
      </c>
      <c r="S150" s="133">
        <f t="shared" si="13"/>
        <v>1416.2379667385776</v>
      </c>
      <c r="T150" s="133">
        <f t="shared" si="14"/>
        <v>1469.5019432512245</v>
      </c>
      <c r="X150" s="125"/>
      <c r="AD150" s="127"/>
    </row>
    <row r="151" spans="2:30" ht="14.25" customHeight="1" x14ac:dyDescent="0.35">
      <c r="B151" s="140">
        <v>1.4529075932808571</v>
      </c>
      <c r="C151" s="140">
        <v>8.6928703988462003E-2</v>
      </c>
      <c r="D151" s="140">
        <v>0.14229710043716101</v>
      </c>
      <c r="E151" s="140">
        <v>0.117267993718717</v>
      </c>
      <c r="F151" s="140">
        <v>5.5309702345758001E-2</v>
      </c>
      <c r="H151" s="133">
        <f t="shared" si="10"/>
        <v>3198.5158596268757</v>
      </c>
      <c r="I151" s="48"/>
      <c r="K151" s="48"/>
      <c r="Q151" s="133">
        <f t="shared" si="11"/>
        <v>3230.9130024070405</v>
      </c>
      <c r="R151" s="133">
        <f t="shared" si="12"/>
        <v>3263.6341166150078</v>
      </c>
      <c r="S151" s="133">
        <f t="shared" si="13"/>
        <v>3296.6824419650538</v>
      </c>
      <c r="T151" s="133">
        <f t="shared" si="14"/>
        <v>3330.0612505686008</v>
      </c>
      <c r="X151" s="125"/>
      <c r="AD151" s="127"/>
    </row>
    <row r="152" spans="2:30" ht="14.25" customHeight="1" x14ac:dyDescent="0.35">
      <c r="B152" s="140">
        <v>1.5248539883807639</v>
      </c>
      <c r="C152" s="140">
        <v>9.8482897391024005E-2</v>
      </c>
      <c r="D152" s="140">
        <v>5.789362084882E-3</v>
      </c>
      <c r="E152" s="140">
        <v>0.12088377131773601</v>
      </c>
      <c r="F152" s="140">
        <v>5.6184157676385002E-2</v>
      </c>
      <c r="H152" s="133">
        <f t="shared" si="10"/>
        <v>3189.3870819551912</v>
      </c>
      <c r="I152" s="48"/>
      <c r="K152" s="48"/>
      <c r="Q152" s="133">
        <f t="shared" si="11"/>
        <v>3221.5857787021678</v>
      </c>
      <c r="R152" s="133">
        <f t="shared" si="12"/>
        <v>3254.1064624166142</v>
      </c>
      <c r="S152" s="133">
        <f t="shared" si="13"/>
        <v>3286.9523529682056</v>
      </c>
      <c r="T152" s="133">
        <f t="shared" si="14"/>
        <v>3320.126702425312</v>
      </c>
      <c r="X152" s="125"/>
      <c r="AD152" s="127"/>
    </row>
    <row r="153" spans="2:30" ht="14.25" customHeight="1" x14ac:dyDescent="0.35">
      <c r="B153" s="140">
        <v>28.126220179297629</v>
      </c>
      <c r="C153" s="140">
        <v>-1.17874919396704</v>
      </c>
      <c r="D153" s="140">
        <v>1.8022637158265939</v>
      </c>
      <c r="E153" s="140">
        <v>0.33413946305569903</v>
      </c>
      <c r="F153" s="140">
        <v>8.9159384508462003E-2</v>
      </c>
      <c r="H153" s="133">
        <f t="shared" si="10"/>
        <v>1052.7459570115343</v>
      </c>
      <c r="I153" s="48"/>
      <c r="K153" s="48"/>
      <c r="Q153" s="133">
        <f t="shared" si="11"/>
        <v>1121.5992317612954</v>
      </c>
      <c r="R153" s="133">
        <f t="shared" si="12"/>
        <v>1191.1410392585558</v>
      </c>
      <c r="S153" s="133">
        <f t="shared" si="13"/>
        <v>1261.3782648307892</v>
      </c>
      <c r="T153" s="133">
        <f t="shared" si="14"/>
        <v>1332.3178626587433</v>
      </c>
      <c r="X153" s="125"/>
      <c r="AD153" s="127"/>
    </row>
    <row r="154" spans="2:30" ht="14.25" customHeight="1" x14ac:dyDescent="0.35">
      <c r="B154" s="140">
        <v>4.8361198564679642</v>
      </c>
      <c r="C154" s="140">
        <v>-1.9157892844736339</v>
      </c>
      <c r="D154" s="140">
        <v>4.5253735669749799</v>
      </c>
      <c r="E154" s="140">
        <v>8.5902984199999999E-7</v>
      </c>
      <c r="F154" s="140">
        <v>3.5341414132145997E-2</v>
      </c>
      <c r="H154" s="133">
        <f t="shared" si="10"/>
        <v>227.2962757028215</v>
      </c>
      <c r="I154" s="48"/>
      <c r="K154" s="48"/>
      <c r="Q154" s="133">
        <f t="shared" si="11"/>
        <v>269.74086038280348</v>
      </c>
      <c r="R154" s="133">
        <f t="shared" si="12"/>
        <v>312.6098909095856</v>
      </c>
      <c r="S154" s="133">
        <f t="shared" si="13"/>
        <v>355.90761174163526</v>
      </c>
      <c r="T154" s="133">
        <f t="shared" si="14"/>
        <v>399.63830978200531</v>
      </c>
      <c r="X154" s="125"/>
      <c r="AD154" s="127"/>
    </row>
    <row r="155" spans="2:30" ht="14.25" customHeight="1" x14ac:dyDescent="0.35">
      <c r="B155" s="140">
        <v>1.8037217879892551</v>
      </c>
      <c r="C155" s="140">
        <v>5.4276791068464003E-2</v>
      </c>
      <c r="D155" s="140">
        <v>1.017741065789993</v>
      </c>
      <c r="E155" s="140">
        <v>0.17899765641788601</v>
      </c>
      <c r="F155" s="140">
        <v>3.8503145524689003E-2</v>
      </c>
      <c r="H155" s="133">
        <f t="shared" si="10"/>
        <v>3146.5178806164345</v>
      </c>
      <c r="I155" s="48"/>
      <c r="K155" s="48"/>
      <c r="Q155" s="133">
        <f t="shared" si="11"/>
        <v>3179.4383624216916</v>
      </c>
      <c r="R155" s="133">
        <f t="shared" si="12"/>
        <v>3212.6880490450012</v>
      </c>
      <c r="S155" s="133">
        <f t="shared" si="13"/>
        <v>3246.2702325345444</v>
      </c>
      <c r="T155" s="133">
        <f t="shared" si="14"/>
        <v>3280.1882378589826</v>
      </c>
      <c r="X155" s="125"/>
      <c r="AD155" s="127"/>
    </row>
    <row r="156" spans="2:30" ht="14.25" customHeight="1" x14ac:dyDescent="0.35">
      <c r="B156" s="140">
        <v>4.0543164497199484</v>
      </c>
      <c r="C156" s="140">
        <v>0.101155522388146</v>
      </c>
      <c r="D156" s="140">
        <v>1.566557138816645</v>
      </c>
      <c r="E156" s="140">
        <v>0.13117209881265601</v>
      </c>
      <c r="F156" s="140">
        <v>3.5789432979963003E-2</v>
      </c>
      <c r="H156" s="133">
        <f t="shared" si="10"/>
        <v>2872.0956730245207</v>
      </c>
      <c r="I156" s="48"/>
      <c r="K156" s="48"/>
      <c r="Q156" s="133">
        <f t="shared" si="11"/>
        <v>2904.4545666809508</v>
      </c>
      <c r="R156" s="133">
        <f t="shared" si="12"/>
        <v>2937.1370492739452</v>
      </c>
      <c r="S156" s="133">
        <f t="shared" si="13"/>
        <v>2970.1463566928701</v>
      </c>
      <c r="T156" s="133">
        <f t="shared" si="14"/>
        <v>3003.4857571859839</v>
      </c>
      <c r="X156" s="125"/>
      <c r="AD156" s="127"/>
    </row>
    <row r="157" spans="2:30" ht="14.25" customHeight="1" x14ac:dyDescent="0.35">
      <c r="B157" s="140">
        <v>2.8010877793003388</v>
      </c>
      <c r="C157" s="140">
        <v>6.4336553328134996E-2</v>
      </c>
      <c r="D157" s="140">
        <v>0.58911218706131097</v>
      </c>
      <c r="E157" s="140">
        <v>0.163742437696135</v>
      </c>
      <c r="F157" s="140">
        <v>4.8756302039432001E-2</v>
      </c>
      <c r="H157" s="133">
        <f t="shared" si="10"/>
        <v>3176.3346167008135</v>
      </c>
      <c r="I157" s="48"/>
      <c r="K157" s="48"/>
      <c r="Q157" s="133">
        <f t="shared" si="11"/>
        <v>3210.7090468705442</v>
      </c>
      <c r="R157" s="133">
        <f t="shared" si="12"/>
        <v>3245.4272213419717</v>
      </c>
      <c r="S157" s="133">
        <f t="shared" si="13"/>
        <v>3280.4925775581141</v>
      </c>
      <c r="T157" s="133">
        <f t="shared" si="14"/>
        <v>3315.9085873364174</v>
      </c>
      <c r="X157" s="125"/>
      <c r="AD157" s="127"/>
    </row>
    <row r="158" spans="2:30" ht="14.25" customHeight="1" x14ac:dyDescent="0.35">
      <c r="B158" s="140">
        <v>5.2364949867999999E-5</v>
      </c>
      <c r="C158" s="140">
        <v>9.0368410420212E-2</v>
      </c>
      <c r="D158" s="140">
        <v>6.1278331146474997E-2</v>
      </c>
      <c r="E158" s="140">
        <v>0.12129811464083</v>
      </c>
      <c r="F158" s="140">
        <v>5.2394919445529001E-2</v>
      </c>
      <c r="H158" s="133">
        <f t="shared" si="10"/>
        <v>3238.5101681193855</v>
      </c>
      <c r="I158" s="48"/>
      <c r="K158" s="48"/>
      <c r="Q158" s="133">
        <f t="shared" si="11"/>
        <v>3269.3052712039789</v>
      </c>
      <c r="R158" s="133">
        <f t="shared" si="12"/>
        <v>3300.4083253194185</v>
      </c>
      <c r="S158" s="133">
        <f t="shared" si="13"/>
        <v>3331.8224099760132</v>
      </c>
      <c r="T158" s="133">
        <f t="shared" si="14"/>
        <v>3363.5506354791733</v>
      </c>
      <c r="X158" s="125"/>
      <c r="AD158" s="127"/>
    </row>
    <row r="159" spans="2:30" ht="14.25" customHeight="1" x14ac:dyDescent="0.35">
      <c r="B159" s="140">
        <v>6.8968357940290366</v>
      </c>
      <c r="C159" s="140">
        <v>5.1606703243590998E-2</v>
      </c>
      <c r="D159" s="140">
        <v>4.0430524259039997E-3</v>
      </c>
      <c r="E159" s="140">
        <v>2.160613313E-6</v>
      </c>
      <c r="F159" s="140">
        <v>7.9194229491935997E-2</v>
      </c>
      <c r="H159" s="133">
        <f t="shared" si="10"/>
        <v>2820.4004108255795</v>
      </c>
      <c r="I159" s="48"/>
      <c r="K159" s="48"/>
      <c r="Q159" s="133">
        <f t="shared" si="11"/>
        <v>2856.9126601185053</v>
      </c>
      <c r="R159" s="133">
        <f t="shared" si="12"/>
        <v>2893.7900319043606</v>
      </c>
      <c r="S159" s="133">
        <f t="shared" si="13"/>
        <v>2931.0361774080739</v>
      </c>
      <c r="T159" s="133">
        <f t="shared" si="14"/>
        <v>2968.6547843668245</v>
      </c>
      <c r="X159" s="125"/>
      <c r="AD159" s="127"/>
    </row>
    <row r="160" spans="2:30" ht="14.25" customHeight="1" x14ac:dyDescent="0.35">
      <c r="B160" s="140">
        <v>22.161038407882881</v>
      </c>
      <c r="C160" s="140">
        <v>-1.206158990575112</v>
      </c>
      <c r="D160" s="140">
        <v>2.2722397448298208</v>
      </c>
      <c r="E160" s="140">
        <v>0.33422371017364899</v>
      </c>
      <c r="F160" s="140">
        <v>7.2734776542609E-2</v>
      </c>
      <c r="H160" s="133">
        <f t="shared" si="10"/>
        <v>1317.0125929857797</v>
      </c>
      <c r="I160" s="48"/>
      <c r="K160" s="48"/>
      <c r="Q160" s="133">
        <f t="shared" si="11"/>
        <v>1381.0195098407321</v>
      </c>
      <c r="R160" s="133">
        <f t="shared" si="12"/>
        <v>1445.6664958642341</v>
      </c>
      <c r="S160" s="133">
        <f t="shared" si="13"/>
        <v>1510.9599517479717</v>
      </c>
      <c r="T160" s="133">
        <f t="shared" si="14"/>
        <v>1576.9063421905457</v>
      </c>
      <c r="X160" s="125"/>
      <c r="AD160" s="127"/>
    </row>
    <row r="161" spans="2:30" ht="14.25" customHeight="1" x14ac:dyDescent="0.35">
      <c r="B161" s="140">
        <v>17.361881295184919</v>
      </c>
      <c r="C161" s="140">
        <v>-0.26953074076057898</v>
      </c>
      <c r="D161" s="140">
        <v>2.087602050683635</v>
      </c>
      <c r="E161" s="140">
        <v>4.1473056409999997E-6</v>
      </c>
      <c r="F161" s="140">
        <v>7.7960615175103998E-2</v>
      </c>
      <c r="H161" s="133">
        <f t="shared" si="10"/>
        <v>2004.5626287698728</v>
      </c>
      <c r="I161" s="48"/>
      <c r="K161" s="48"/>
      <c r="Q161" s="133">
        <f t="shared" si="11"/>
        <v>2052.5515503190336</v>
      </c>
      <c r="R161" s="133">
        <f t="shared" si="12"/>
        <v>2101.020361083687</v>
      </c>
      <c r="S161" s="133">
        <f t="shared" si="13"/>
        <v>2149.973859955986</v>
      </c>
      <c r="T161" s="133">
        <f t="shared" si="14"/>
        <v>2199.4168938170087</v>
      </c>
      <c r="X161" s="125"/>
      <c r="AD161" s="127"/>
    </row>
    <row r="162" spans="2:30" ht="14.25" customHeight="1" x14ac:dyDescent="0.35">
      <c r="B162" s="140">
        <v>11.793719616052741</v>
      </c>
      <c r="C162" s="140">
        <v>1.3716987903203999E-2</v>
      </c>
      <c r="D162" s="140">
        <v>0.45405152131294801</v>
      </c>
      <c r="E162" s="140">
        <v>1.7648188500000001E-7</v>
      </c>
      <c r="F162" s="140">
        <v>8.352299526918E-2</v>
      </c>
      <c r="H162" s="133">
        <f t="shared" si="10"/>
        <v>2558.9437029260262</v>
      </c>
      <c r="I162" s="48"/>
      <c r="K162" s="48"/>
      <c r="Q162" s="133">
        <f t="shared" si="11"/>
        <v>2600.0518072008426</v>
      </c>
      <c r="R162" s="133">
        <f t="shared" si="12"/>
        <v>2641.5709925184074</v>
      </c>
      <c r="S162" s="133">
        <f t="shared" si="13"/>
        <v>2683.5053696891482</v>
      </c>
      <c r="T162" s="133">
        <f t="shared" si="14"/>
        <v>2725.8590906315962</v>
      </c>
      <c r="X162" s="125"/>
      <c r="AD162" s="127"/>
    </row>
    <row r="163" spans="2:30" ht="14.25" customHeight="1" x14ac:dyDescent="0.35">
      <c r="B163" s="140">
        <v>1.0416968263302131</v>
      </c>
      <c r="C163" s="140">
        <v>5.7264275517313001E-2</v>
      </c>
      <c r="D163" s="140">
        <v>1.236638570156124</v>
      </c>
      <c r="E163" s="140">
        <v>0.16915154082310099</v>
      </c>
      <c r="F163" s="140">
        <v>3.4228251813872998E-2</v>
      </c>
      <c r="H163" s="133">
        <f t="shared" si="10"/>
        <v>3132.0441928334776</v>
      </c>
      <c r="I163" s="48"/>
      <c r="K163" s="48"/>
      <c r="Q163" s="133">
        <f t="shared" si="11"/>
        <v>3163.7490729248566</v>
      </c>
      <c r="R163" s="133">
        <f t="shared" si="12"/>
        <v>3195.7710018171492</v>
      </c>
      <c r="S163" s="133">
        <f t="shared" si="13"/>
        <v>3228.1131499983653</v>
      </c>
      <c r="T163" s="133">
        <f t="shared" si="14"/>
        <v>3260.7787196613931</v>
      </c>
      <c r="X163" s="125"/>
      <c r="AD163" s="127"/>
    </row>
    <row r="164" spans="2:30" ht="14.25" customHeight="1" x14ac:dyDescent="0.35">
      <c r="B164" s="140">
        <v>4.7833646162239998E-3</v>
      </c>
      <c r="C164" s="140">
        <v>8.7131850381789999E-2</v>
      </c>
      <c r="D164" s="140">
        <v>8.0526468973699996E-3</v>
      </c>
      <c r="E164" s="140">
        <v>0.12813755486359199</v>
      </c>
      <c r="F164" s="140">
        <v>5.2391129269441998E-2</v>
      </c>
      <c r="H164" s="133">
        <f t="shared" si="10"/>
        <v>3236.7610727270667</v>
      </c>
      <c r="I164" s="48"/>
      <c r="K164" s="48"/>
      <c r="Q164" s="133">
        <f t="shared" si="11"/>
        <v>3267.6019555001585</v>
      </c>
      <c r="R164" s="133">
        <f t="shared" si="12"/>
        <v>3298.7512471009823</v>
      </c>
      <c r="S164" s="133">
        <f t="shared" si="13"/>
        <v>3330.2120316178134</v>
      </c>
      <c r="T164" s="133">
        <f t="shared" si="14"/>
        <v>3361.9874239798137</v>
      </c>
      <c r="X164" s="125"/>
      <c r="AD164" s="127"/>
    </row>
    <row r="165" spans="2:30" ht="14.25" customHeight="1" x14ac:dyDescent="0.35">
      <c r="B165" s="140">
        <v>3.8984921181486949</v>
      </c>
      <c r="C165" s="140">
        <v>7.3724092667072E-2</v>
      </c>
      <c r="D165" s="140">
        <v>1.780027724969296</v>
      </c>
      <c r="E165" s="140">
        <v>0.20337830449574701</v>
      </c>
      <c r="F165" s="140">
        <v>1.8047332988884002E-2</v>
      </c>
      <c r="H165" s="133">
        <f t="shared" si="10"/>
        <v>2525.6090840195366</v>
      </c>
      <c r="I165" s="48"/>
      <c r="K165" s="48"/>
      <c r="Q165" s="133">
        <f t="shared" si="11"/>
        <v>2554.7775497845655</v>
      </c>
      <c r="R165" s="133">
        <f t="shared" si="12"/>
        <v>2584.2377002072444</v>
      </c>
      <c r="S165" s="133">
        <f t="shared" si="13"/>
        <v>2613.9924521341504</v>
      </c>
      <c r="T165" s="133">
        <f t="shared" si="14"/>
        <v>2644.0447515803253</v>
      </c>
      <c r="X165" s="125"/>
      <c r="AD165" s="127"/>
    </row>
    <row r="166" spans="2:30" ht="14.25" customHeight="1" x14ac:dyDescent="0.35">
      <c r="B166" s="140">
        <v>12.515325343726721</v>
      </c>
      <c r="C166" s="140">
        <v>-2.4440270266049988</v>
      </c>
      <c r="D166" s="140">
        <v>4.0016242489265634</v>
      </c>
      <c r="E166" s="140">
        <v>0.13991248662818001</v>
      </c>
      <c r="F166" s="140">
        <v>5.2221427445108999E-2</v>
      </c>
      <c r="H166" s="133">
        <f t="shared" si="10"/>
        <v>-526.70490967922797</v>
      </c>
      <c r="I166" s="48"/>
      <c r="K166" s="48"/>
      <c r="Q166" s="133">
        <f t="shared" si="11"/>
        <v>-472.24400951234929</v>
      </c>
      <c r="R166" s="133">
        <f t="shared" si="12"/>
        <v>-417.23850034380166</v>
      </c>
      <c r="S166" s="133">
        <f t="shared" si="13"/>
        <v>-361.68293608356817</v>
      </c>
      <c r="T166" s="133">
        <f t="shared" si="14"/>
        <v>-305.57181618073218</v>
      </c>
      <c r="X166" s="125"/>
      <c r="AD166" s="127"/>
    </row>
    <row r="167" spans="2:30" ht="14.25" customHeight="1" x14ac:dyDescent="0.35">
      <c r="B167" s="140">
        <v>1.485382198452263</v>
      </c>
      <c r="C167" s="140">
        <v>5.8562190394731997E-2</v>
      </c>
      <c r="D167" s="140">
        <v>1.108693015213573</v>
      </c>
      <c r="E167" s="140">
        <v>0.184242833047606</v>
      </c>
      <c r="F167" s="140">
        <v>3.4694631052734001E-2</v>
      </c>
      <c r="H167" s="133">
        <f t="shared" si="10"/>
        <v>3100.9415842419753</v>
      </c>
      <c r="I167" s="48"/>
      <c r="K167" s="48"/>
      <c r="Q167" s="133">
        <f t="shared" si="11"/>
        <v>3132.9055005212085</v>
      </c>
      <c r="R167" s="133">
        <f t="shared" si="12"/>
        <v>3165.1890559632348</v>
      </c>
      <c r="S167" s="133">
        <f t="shared" si="13"/>
        <v>3197.7954469596807</v>
      </c>
      <c r="T167" s="133">
        <f t="shared" si="14"/>
        <v>3230.7279018660911</v>
      </c>
      <c r="X167" s="125"/>
      <c r="AD167" s="127"/>
    </row>
    <row r="168" spans="2:30" ht="14.25" customHeight="1" x14ac:dyDescent="0.35">
      <c r="B168" s="140">
        <v>5.8332423357529001E-2</v>
      </c>
      <c r="C168" s="140">
        <v>-2.27996040831506</v>
      </c>
      <c r="D168" s="140">
        <v>4.221903840335564</v>
      </c>
      <c r="E168" s="140">
        <v>1.3201597643208E-2</v>
      </c>
      <c r="F168" s="140">
        <v>2.8848017834631999E-2</v>
      </c>
      <c r="H168" s="133">
        <f t="shared" si="10"/>
        <v>-181.07562991303121</v>
      </c>
      <c r="I168" s="48"/>
      <c r="K168" s="48"/>
      <c r="Q168" s="133">
        <f t="shared" si="11"/>
        <v>-142.6916147085185</v>
      </c>
      <c r="R168" s="133">
        <f t="shared" si="12"/>
        <v>-103.92375935196014</v>
      </c>
      <c r="S168" s="133">
        <f t="shared" si="13"/>
        <v>-64.768225441836194</v>
      </c>
      <c r="T168" s="133">
        <f t="shared" si="14"/>
        <v>-25.221136192610629</v>
      </c>
      <c r="X168" s="125"/>
      <c r="AD168" s="127"/>
    </row>
    <row r="169" spans="2:30" ht="14.25" customHeight="1" x14ac:dyDescent="0.35">
      <c r="B169" s="140">
        <v>1.04801912E-5</v>
      </c>
      <c r="C169" s="140">
        <v>-2.3454016317738908</v>
      </c>
      <c r="D169" s="140">
        <v>4.1962059903308244</v>
      </c>
      <c r="E169" s="140">
        <v>7.2551008600000004E-7</v>
      </c>
      <c r="F169" s="140">
        <v>3.0432359094833002E-2</v>
      </c>
      <c r="H169" s="133">
        <f t="shared" si="10"/>
        <v>-298.8473376699194</v>
      </c>
      <c r="I169" s="48"/>
      <c r="K169" s="48"/>
      <c r="Q169" s="133">
        <f t="shared" si="11"/>
        <v>-260.56751085013525</v>
      </c>
      <c r="R169" s="133">
        <f t="shared" si="12"/>
        <v>-221.90488576215284</v>
      </c>
      <c r="S169" s="133">
        <f t="shared" si="13"/>
        <v>-182.85563442329044</v>
      </c>
      <c r="T169" s="133">
        <f t="shared" si="14"/>
        <v>-143.41589057103965</v>
      </c>
      <c r="X169" s="125"/>
      <c r="AD169" s="127"/>
    </row>
    <row r="170" spans="2:30" ht="14.25" customHeight="1" x14ac:dyDescent="0.35">
      <c r="B170" s="140">
        <v>17.41655001042896</v>
      </c>
      <c r="C170" s="140">
        <v>-1.0766512884588051</v>
      </c>
      <c r="D170" s="140">
        <v>3.7792134455096771</v>
      </c>
      <c r="E170" s="140">
        <v>0.245994945254671</v>
      </c>
      <c r="F170" s="140">
        <v>5.3744133279214998E-2</v>
      </c>
      <c r="H170" s="133">
        <f t="shared" si="10"/>
        <v>1716.8403657886422</v>
      </c>
      <c r="I170" s="48"/>
      <c r="K170" s="48"/>
      <c r="Q170" s="133">
        <f t="shared" si="11"/>
        <v>1776.2267299227053</v>
      </c>
      <c r="R170" s="133">
        <f t="shared" si="12"/>
        <v>1836.2069576981091</v>
      </c>
      <c r="S170" s="133">
        <f t="shared" si="13"/>
        <v>1896.7869877512676</v>
      </c>
      <c r="T170" s="133">
        <f t="shared" si="14"/>
        <v>1957.9728181049572</v>
      </c>
      <c r="X170" s="125"/>
      <c r="AD170" s="127"/>
    </row>
    <row r="171" spans="2:30" ht="14.25" customHeight="1" x14ac:dyDescent="0.35">
      <c r="B171" s="140">
        <v>35.567805813686512</v>
      </c>
      <c r="C171" s="140">
        <v>-3.54946326362036</v>
      </c>
      <c r="D171" s="140">
        <v>4.0633151953403903</v>
      </c>
      <c r="E171" s="140">
        <v>2.1499807135549999E-3</v>
      </c>
      <c r="F171" s="140">
        <v>8.9713712667258E-2</v>
      </c>
      <c r="H171" s="133">
        <f t="shared" si="10"/>
        <v>-4504.6603956910803</v>
      </c>
      <c r="I171" s="48"/>
      <c r="K171" s="48"/>
      <c r="Q171" s="133">
        <f t="shared" si="11"/>
        <v>-4439.7232771230856</v>
      </c>
      <c r="R171" s="133">
        <f t="shared" si="12"/>
        <v>-4374.1367873694126</v>
      </c>
      <c r="S171" s="133">
        <f t="shared" si="13"/>
        <v>-4307.8944327181998</v>
      </c>
      <c r="T171" s="133">
        <f t="shared" si="14"/>
        <v>-4240.9896545204756</v>
      </c>
      <c r="X171" s="125"/>
      <c r="AD171" s="127"/>
    </row>
    <row r="172" spans="2:30" ht="14.25" customHeight="1" x14ac:dyDescent="0.35">
      <c r="B172" s="140">
        <v>1.094016191059E-3</v>
      </c>
      <c r="C172" s="140">
        <v>-6.5201053449323004E-2</v>
      </c>
      <c r="D172" s="140">
        <v>2.431258558731257</v>
      </c>
      <c r="E172" s="140">
        <v>0.106080029738256</v>
      </c>
      <c r="F172" s="140">
        <v>1.8119582526924E-2</v>
      </c>
      <c r="H172" s="133">
        <f t="shared" si="10"/>
        <v>2676.4391480580616</v>
      </c>
      <c r="I172" s="48"/>
      <c r="K172" s="48"/>
      <c r="Q172" s="133">
        <f t="shared" si="11"/>
        <v>2704.3522402710514</v>
      </c>
      <c r="R172" s="133">
        <f t="shared" si="12"/>
        <v>2732.5444634061714</v>
      </c>
      <c r="S172" s="133">
        <f t="shared" si="13"/>
        <v>2761.0186087726424</v>
      </c>
      <c r="T172" s="133">
        <f t="shared" si="14"/>
        <v>2789.777495592778</v>
      </c>
      <c r="X172" s="125"/>
      <c r="AD172" s="127"/>
    </row>
    <row r="173" spans="2:30" ht="14.25" customHeight="1" x14ac:dyDescent="0.35">
      <c r="B173" s="140">
        <v>6.8505268202166496</v>
      </c>
      <c r="C173" s="140">
        <v>-0.39517750133642598</v>
      </c>
      <c r="D173" s="140">
        <v>1.313964439292618</v>
      </c>
      <c r="E173" s="140">
        <v>0.224708990926688</v>
      </c>
      <c r="F173" s="140">
        <v>5.2865383435299999E-2</v>
      </c>
      <c r="H173" s="133">
        <f t="shared" si="10"/>
        <v>2751.6748003192374</v>
      </c>
      <c r="I173" s="48"/>
      <c r="K173" s="48"/>
      <c r="Q173" s="133">
        <f t="shared" si="11"/>
        <v>2795.2992585255461</v>
      </c>
      <c r="R173" s="133">
        <f t="shared" si="12"/>
        <v>2839.3599613139172</v>
      </c>
      <c r="S173" s="133">
        <f t="shared" si="13"/>
        <v>2883.8612711301726</v>
      </c>
      <c r="T173" s="133">
        <f t="shared" si="14"/>
        <v>2928.8075940445906</v>
      </c>
      <c r="X173" s="125"/>
      <c r="AD173" s="127"/>
    </row>
    <row r="174" spans="2:30" ht="14.25" customHeight="1" x14ac:dyDescent="0.35">
      <c r="B174" s="140">
        <v>2.8685697215649859</v>
      </c>
      <c r="C174" s="140">
        <v>-0.25765067586611301</v>
      </c>
      <c r="D174" s="140">
        <v>1.3119489981028E-2</v>
      </c>
      <c r="E174" s="140">
        <v>0.15730924324053799</v>
      </c>
      <c r="F174" s="140">
        <v>6.1582488995869003E-2</v>
      </c>
      <c r="H174" s="133">
        <f t="shared" si="10"/>
        <v>2825.3435220193228</v>
      </c>
      <c r="I174" s="48"/>
      <c r="K174" s="48"/>
      <c r="Q174" s="133">
        <f t="shared" si="11"/>
        <v>2861.9637127547417</v>
      </c>
      <c r="R174" s="133">
        <f t="shared" si="12"/>
        <v>2898.9501053975155</v>
      </c>
      <c r="S174" s="133">
        <f t="shared" si="13"/>
        <v>2936.3063619667164</v>
      </c>
      <c r="T174" s="133">
        <f t="shared" si="14"/>
        <v>2974.0361811016096</v>
      </c>
      <c r="X174" s="125"/>
      <c r="AD174" s="127"/>
    </row>
    <row r="175" spans="2:30" ht="14.25" customHeight="1" x14ac:dyDescent="0.35">
      <c r="B175" s="140">
        <v>36.261299393522037</v>
      </c>
      <c r="C175" s="140">
        <v>0.101302897691102</v>
      </c>
      <c r="D175" s="140">
        <v>4.0117287448705108</v>
      </c>
      <c r="E175" s="140">
        <v>0.24554358646434901</v>
      </c>
      <c r="F175" s="140">
        <v>1.8019038439752E-2</v>
      </c>
      <c r="H175" s="133">
        <f t="shared" si="10"/>
        <v>-242.70076617078564</v>
      </c>
      <c r="I175" s="48"/>
      <c r="K175" s="48"/>
      <c r="Q175" s="133">
        <f t="shared" si="11"/>
        <v>-198.45403214082887</v>
      </c>
      <c r="R175" s="133">
        <f t="shared" si="12"/>
        <v>-153.76483077057253</v>
      </c>
      <c r="S175" s="133">
        <f t="shared" si="13"/>
        <v>-108.62873738661392</v>
      </c>
      <c r="T175" s="133">
        <f t="shared" si="14"/>
        <v>-63.041283068815233</v>
      </c>
      <c r="X175" s="125"/>
      <c r="AD175" s="127"/>
    </row>
    <row r="176" spans="2:30" ht="14.25" customHeight="1" x14ac:dyDescent="0.35">
      <c r="B176" s="140">
        <v>6.2570512492602557</v>
      </c>
      <c r="C176" s="140">
        <v>-0.34471263911660399</v>
      </c>
      <c r="D176" s="140">
        <v>1.240352863384333</v>
      </c>
      <c r="E176" s="140">
        <v>0.21828016877065301</v>
      </c>
      <c r="F176" s="140">
        <v>5.2255851368384003E-2</v>
      </c>
      <c r="H176" s="133">
        <f t="shared" si="10"/>
        <v>2815.7480764072625</v>
      </c>
      <c r="I176" s="48"/>
      <c r="K176" s="48"/>
      <c r="Q176" s="133">
        <f t="shared" si="11"/>
        <v>2858.3322525895601</v>
      </c>
      <c r="R176" s="133">
        <f t="shared" si="12"/>
        <v>2901.3422705336807</v>
      </c>
      <c r="S176" s="133">
        <f t="shared" si="13"/>
        <v>2944.7823886572423</v>
      </c>
      <c r="T176" s="133">
        <f t="shared" si="14"/>
        <v>2988.6569079620399</v>
      </c>
      <c r="X176" s="125"/>
      <c r="AD176" s="127"/>
    </row>
    <row r="177" spans="2:30" ht="14.25" customHeight="1" x14ac:dyDescent="0.35">
      <c r="B177" s="140">
        <v>0.81334206167068301</v>
      </c>
      <c r="C177" s="140">
        <v>3.5944153659746E-2</v>
      </c>
      <c r="D177" s="140">
        <v>1.213770193856049</v>
      </c>
      <c r="E177" s="140">
        <v>0.198881809067011</v>
      </c>
      <c r="F177" s="140">
        <v>2.8505608324503998E-2</v>
      </c>
      <c r="H177" s="133">
        <f t="shared" si="10"/>
        <v>3002.5653220567028</v>
      </c>
      <c r="I177" s="48"/>
      <c r="K177" s="48"/>
      <c r="Q177" s="133">
        <f t="shared" si="11"/>
        <v>3033.0453976331446</v>
      </c>
      <c r="R177" s="133">
        <f t="shared" si="12"/>
        <v>3063.8302739653509</v>
      </c>
      <c r="S177" s="133">
        <f t="shared" si="13"/>
        <v>3094.9229990608792</v>
      </c>
      <c r="T177" s="133">
        <f t="shared" si="14"/>
        <v>3126.326651407363</v>
      </c>
      <c r="X177" s="125"/>
      <c r="AD177" s="127"/>
    </row>
    <row r="178" spans="2:30" ht="14.25" customHeight="1" x14ac:dyDescent="0.35">
      <c r="B178" s="140">
        <v>0.40070066236152801</v>
      </c>
      <c r="C178" s="140">
        <v>5.7932635790549997E-2</v>
      </c>
      <c r="D178" s="140">
        <v>0.91177613236645505</v>
      </c>
      <c r="E178" s="140">
        <v>0.17392646281647001</v>
      </c>
      <c r="F178" s="140">
        <v>3.5559823333896998E-2</v>
      </c>
      <c r="H178" s="133">
        <f t="shared" si="10"/>
        <v>3117.2272634492729</v>
      </c>
      <c r="I178" s="48"/>
      <c r="K178" s="48"/>
      <c r="Q178" s="133">
        <f t="shared" si="11"/>
        <v>3147.9156468931997</v>
      </c>
      <c r="R178" s="133">
        <f t="shared" si="12"/>
        <v>3178.9109141715653</v>
      </c>
      <c r="S178" s="133">
        <f t="shared" si="13"/>
        <v>3210.2161341227152</v>
      </c>
      <c r="T178" s="133">
        <f t="shared" si="14"/>
        <v>3241.8344062733763</v>
      </c>
      <c r="X178" s="125"/>
      <c r="AD178" s="127"/>
    </row>
    <row r="179" spans="2:30" ht="14.25" customHeight="1" x14ac:dyDescent="0.35">
      <c r="B179" s="140">
        <v>19.375497953232891</v>
      </c>
      <c r="C179" s="140">
        <v>-3.5579904767622179</v>
      </c>
      <c r="D179" s="140">
        <v>3.6994231033734351</v>
      </c>
      <c r="E179" s="140">
        <v>0.33499961485992003</v>
      </c>
      <c r="F179" s="140">
        <v>6.3609848065690006E-2</v>
      </c>
      <c r="H179" s="133">
        <f t="shared" si="10"/>
        <v>-2040.2495405802292</v>
      </c>
      <c r="I179" s="48"/>
      <c r="K179" s="48"/>
      <c r="Q179" s="133">
        <f t="shared" si="11"/>
        <v>-1972.1561585683912</v>
      </c>
      <c r="R179" s="133">
        <f t="shared" si="12"/>
        <v>-1903.3818427364358</v>
      </c>
      <c r="S179" s="133">
        <f t="shared" si="13"/>
        <v>-1833.9197837461602</v>
      </c>
      <c r="T179" s="133">
        <f t="shared" si="14"/>
        <v>-1763.763104165982</v>
      </c>
      <c r="X179" s="125"/>
      <c r="AD179" s="127"/>
    </row>
    <row r="180" spans="2:30" ht="14.25" customHeight="1" x14ac:dyDescent="0.35">
      <c r="B180" s="140">
        <v>12.60518901661133</v>
      </c>
      <c r="C180" s="140">
        <v>-2.7234994825484971</v>
      </c>
      <c r="D180" s="140">
        <v>3.9590912691074558</v>
      </c>
      <c r="E180" s="140">
        <v>0.33487807445831702</v>
      </c>
      <c r="F180" s="140">
        <v>4.3744338233442003E-2</v>
      </c>
      <c r="H180" s="133">
        <f t="shared" si="10"/>
        <v>-433.03054489172405</v>
      </c>
      <c r="I180" s="48"/>
      <c r="K180" s="48"/>
      <c r="Q180" s="133">
        <f t="shared" si="11"/>
        <v>-372.59538527009454</v>
      </c>
      <c r="R180" s="133">
        <f t="shared" si="12"/>
        <v>-311.55587405224787</v>
      </c>
      <c r="S180" s="133">
        <f t="shared" si="13"/>
        <v>-249.90596772222398</v>
      </c>
      <c r="T180" s="133">
        <f t="shared" si="14"/>
        <v>-187.63956232889814</v>
      </c>
      <c r="X180" s="125"/>
      <c r="AD180" s="127"/>
    </row>
    <row r="181" spans="2:30" ht="14.25" customHeight="1" x14ac:dyDescent="0.35">
      <c r="B181" s="140">
        <v>28.13510629623638</v>
      </c>
      <c r="C181" s="140">
        <v>-0.21031160265488</v>
      </c>
      <c r="D181" s="140">
        <v>2.2679728693358041</v>
      </c>
      <c r="E181" s="140">
        <v>4.9520241800000002E-7</v>
      </c>
      <c r="F181" s="140">
        <v>8.9999797430955999E-2</v>
      </c>
      <c r="H181" s="133">
        <f t="shared" si="10"/>
        <v>1328.0863536751908</v>
      </c>
      <c r="I181" s="48"/>
      <c r="K181" s="48"/>
      <c r="Q181" s="133">
        <f t="shared" si="11"/>
        <v>1382.6648575628842</v>
      </c>
      <c r="R181" s="133">
        <f t="shared" si="12"/>
        <v>1437.7891464894551</v>
      </c>
      <c r="S181" s="133">
        <f t="shared" si="13"/>
        <v>1493.4646783052908</v>
      </c>
      <c r="T181" s="133">
        <f t="shared" si="14"/>
        <v>1549.696965439286</v>
      </c>
      <c r="X181" s="125"/>
      <c r="AD181" s="127"/>
    </row>
    <row r="182" spans="2:30" ht="14.25" customHeight="1" x14ac:dyDescent="0.35">
      <c r="B182" s="140">
        <v>4.9976830322000003E-5</v>
      </c>
      <c r="C182" s="140">
        <v>8.7171890909976998E-2</v>
      </c>
      <c r="D182" s="140">
        <v>4.336114787239E-3</v>
      </c>
      <c r="E182" s="140">
        <v>0.12801977038487</v>
      </c>
      <c r="F182" s="140">
        <v>5.2437595926982002E-2</v>
      </c>
      <c r="H182" s="133">
        <f t="shared" si="10"/>
        <v>3236.8447547341434</v>
      </c>
      <c r="I182" s="48"/>
      <c r="K182" s="48"/>
      <c r="Q182" s="133">
        <f t="shared" si="11"/>
        <v>3267.6794445416294</v>
      </c>
      <c r="R182" s="133">
        <f t="shared" si="12"/>
        <v>3298.8224812471899</v>
      </c>
      <c r="S182" s="133">
        <f t="shared" si="13"/>
        <v>3330.2769483198063</v>
      </c>
      <c r="T182" s="133">
        <f t="shared" si="14"/>
        <v>3362.0459600631484</v>
      </c>
      <c r="X182" s="125"/>
      <c r="AD182" s="127"/>
    </row>
    <row r="183" spans="2:30" ht="14.25" customHeight="1" x14ac:dyDescent="0.35">
      <c r="B183" s="140">
        <v>0.24142463385058499</v>
      </c>
      <c r="C183" s="140">
        <v>1.2996797239141E-2</v>
      </c>
      <c r="D183" s="140">
        <v>1.285284575910286</v>
      </c>
      <c r="E183" s="140">
        <v>0.202954093759977</v>
      </c>
      <c r="F183" s="140">
        <v>2.5262537739232999E-2</v>
      </c>
      <c r="H183" s="133">
        <f t="shared" si="10"/>
        <v>2951.6820717542173</v>
      </c>
      <c r="I183" s="48"/>
      <c r="K183" s="48"/>
      <c r="Q183" s="133">
        <f t="shared" si="11"/>
        <v>2981.2928258773823</v>
      </c>
      <c r="R183" s="133">
        <f t="shared" si="12"/>
        <v>3011.199687541779</v>
      </c>
      <c r="S183" s="133">
        <f t="shared" si="13"/>
        <v>3041.4056178228202</v>
      </c>
      <c r="T183" s="133">
        <f t="shared" si="14"/>
        <v>3071.913607406671</v>
      </c>
      <c r="X183" s="125"/>
      <c r="AD183" s="127"/>
    </row>
    <row r="184" spans="2:30" ht="14.25" customHeight="1" x14ac:dyDescent="0.35">
      <c r="B184" s="140">
        <v>1.938933812164215</v>
      </c>
      <c r="C184" s="140">
        <v>4.3516409547206002E-2</v>
      </c>
      <c r="D184" s="140">
        <v>0.93619730584292504</v>
      </c>
      <c r="E184" s="140">
        <v>0.17781640530395501</v>
      </c>
      <c r="F184" s="140">
        <v>4.0566660177131002E-2</v>
      </c>
      <c r="H184" s="133">
        <f t="shared" si="10"/>
        <v>3151.3174330881075</v>
      </c>
      <c r="I184" s="48"/>
      <c r="K184" s="48"/>
      <c r="Q184" s="133">
        <f t="shared" si="11"/>
        <v>3184.6559283592924</v>
      </c>
      <c r="R184" s="133">
        <f t="shared" si="12"/>
        <v>3218.3278085831894</v>
      </c>
      <c r="S184" s="133">
        <f t="shared" si="13"/>
        <v>3252.3364076093253</v>
      </c>
      <c r="T184" s="133">
        <f t="shared" si="14"/>
        <v>3286.6850926257221</v>
      </c>
      <c r="X184" s="125"/>
      <c r="AD184" s="127"/>
    </row>
    <row r="185" spans="2:30" ht="14.25" customHeight="1" x14ac:dyDescent="0.35">
      <c r="B185" s="140">
        <v>3.731846773079138</v>
      </c>
      <c r="C185" s="140">
        <v>-0.12403357645103801</v>
      </c>
      <c r="D185" s="140">
        <v>0.69646468918610904</v>
      </c>
      <c r="E185" s="140">
        <v>0.18656591820683199</v>
      </c>
      <c r="F185" s="140">
        <v>5.1454222225331997E-2</v>
      </c>
      <c r="H185" s="133">
        <f t="shared" si="10"/>
        <v>3025.4173091126286</v>
      </c>
      <c r="I185" s="48"/>
      <c r="K185" s="48"/>
      <c r="Q185" s="133">
        <f t="shared" si="11"/>
        <v>3062.8407937091447</v>
      </c>
      <c r="R185" s="133">
        <f t="shared" si="12"/>
        <v>3100.6385131516258</v>
      </c>
      <c r="S185" s="133">
        <f t="shared" si="13"/>
        <v>3138.8142097885325</v>
      </c>
      <c r="T185" s="133">
        <f t="shared" si="14"/>
        <v>3177.3716633918075</v>
      </c>
      <c r="X185" s="125"/>
      <c r="AD185" s="127"/>
    </row>
    <row r="186" spans="2:30" ht="14.25" customHeight="1" x14ac:dyDescent="0.35">
      <c r="B186" s="140">
        <v>12.8262764256193</v>
      </c>
      <c r="C186" s="140">
        <v>-0.90054113293799798</v>
      </c>
      <c r="D186" s="140">
        <v>5.0358988463809</v>
      </c>
      <c r="E186" s="140">
        <v>7.8579377870740003E-3</v>
      </c>
      <c r="F186" s="140">
        <v>3.7182909875586E-2</v>
      </c>
      <c r="H186" s="133">
        <f t="shared" si="10"/>
        <v>1366.7232313706888</v>
      </c>
      <c r="I186" s="48"/>
      <c r="K186" s="48"/>
      <c r="Q186" s="133">
        <f t="shared" si="11"/>
        <v>1413.3756830207619</v>
      </c>
      <c r="R186" s="133">
        <f t="shared" si="12"/>
        <v>1460.4946591873352</v>
      </c>
      <c r="S186" s="133">
        <f t="shared" si="13"/>
        <v>1508.0848251155751</v>
      </c>
      <c r="T186" s="133">
        <f t="shared" si="14"/>
        <v>1556.1508927030973</v>
      </c>
      <c r="X186" s="125"/>
      <c r="AD186" s="127"/>
    </row>
    <row r="187" spans="2:30" ht="14.25" customHeight="1" x14ac:dyDescent="0.35">
      <c r="B187" s="140">
        <v>1.595448709492939</v>
      </c>
      <c r="C187" s="140">
        <v>5.4920515849275001E-2</v>
      </c>
      <c r="D187" s="140">
        <v>1.1416381119915551</v>
      </c>
      <c r="E187" s="140">
        <v>0.18652463301528399</v>
      </c>
      <c r="F187" s="140">
        <v>3.4510356722608999E-2</v>
      </c>
      <c r="H187" s="133">
        <f t="shared" si="10"/>
        <v>3102.2316386932516</v>
      </c>
      <c r="I187" s="48"/>
      <c r="K187" s="48"/>
      <c r="Q187" s="133">
        <f t="shared" si="11"/>
        <v>3134.4196148318124</v>
      </c>
      <c r="R187" s="133">
        <f t="shared" si="12"/>
        <v>3166.9294707317576</v>
      </c>
      <c r="S187" s="133">
        <f t="shared" si="13"/>
        <v>3199.7644251907036</v>
      </c>
      <c r="T187" s="133">
        <f t="shared" si="14"/>
        <v>3232.9277291942385</v>
      </c>
      <c r="X187" s="125"/>
      <c r="AD187" s="127"/>
    </row>
    <row r="188" spans="2:30" ht="14.25" customHeight="1" x14ac:dyDescent="0.35">
      <c r="B188" s="140">
        <v>14.05589193098665</v>
      </c>
      <c r="C188" s="140">
        <v>5.6752409323030002E-3</v>
      </c>
      <c r="D188" s="140">
        <v>6.2672800828880004E-3</v>
      </c>
      <c r="E188" s="140">
        <v>5.7254709097063997E-2</v>
      </c>
      <c r="F188" s="140">
        <v>8.8654374546426995E-2</v>
      </c>
      <c r="H188" s="133">
        <f t="shared" si="10"/>
        <v>2517.4287310231043</v>
      </c>
      <c r="I188" s="48"/>
      <c r="K188" s="48"/>
      <c r="Q188" s="133">
        <f t="shared" si="11"/>
        <v>2561.2861387299272</v>
      </c>
      <c r="R188" s="133">
        <f t="shared" si="12"/>
        <v>2605.5821205138191</v>
      </c>
      <c r="S188" s="133">
        <f t="shared" si="13"/>
        <v>2650.321062115549</v>
      </c>
      <c r="T188" s="133">
        <f t="shared" si="14"/>
        <v>2695.5073931332972</v>
      </c>
      <c r="X188" s="125"/>
      <c r="AD188" s="127"/>
    </row>
    <row r="189" spans="2:30" ht="14.25" customHeight="1" x14ac:dyDescent="0.35">
      <c r="B189" s="140">
        <v>22.420019253807151</v>
      </c>
      <c r="C189" s="140">
        <v>-1.6170650508460731</v>
      </c>
      <c r="D189" s="140">
        <v>1.5221569362843861</v>
      </c>
      <c r="E189" s="140">
        <v>0.185713643634669</v>
      </c>
      <c r="F189" s="140">
        <v>8.9334202636270996E-2</v>
      </c>
      <c r="H189" s="133">
        <f t="shared" si="10"/>
        <v>119.27939209073475</v>
      </c>
      <c r="I189" s="48"/>
      <c r="K189" s="48"/>
      <c r="Q189" s="133">
        <f t="shared" si="11"/>
        <v>178.88511230246559</v>
      </c>
      <c r="R189" s="133">
        <f t="shared" si="12"/>
        <v>239.08688971631409</v>
      </c>
      <c r="S189" s="133">
        <f t="shared" si="13"/>
        <v>299.89068490429963</v>
      </c>
      <c r="T189" s="133">
        <f t="shared" si="14"/>
        <v>361.30251804416685</v>
      </c>
      <c r="X189" s="125"/>
      <c r="AD189" s="127"/>
    </row>
    <row r="190" spans="2:30" ht="14.25" customHeight="1" x14ac:dyDescent="0.35">
      <c r="B190" s="140">
        <v>9.6834480567E-5</v>
      </c>
      <c r="C190" s="140">
        <v>-0.58073598641867297</v>
      </c>
      <c r="D190" s="140">
        <v>4.1610824068469996E-3</v>
      </c>
      <c r="E190" s="140">
        <v>0.22088854917029499</v>
      </c>
      <c r="F190" s="140">
        <v>4.4133434740387001E-2</v>
      </c>
      <c r="H190" s="133">
        <f t="shared" si="10"/>
        <v>2161.2462383420475</v>
      </c>
      <c r="I190" s="48"/>
      <c r="K190" s="48"/>
      <c r="Q190" s="133">
        <f t="shared" si="11"/>
        <v>2193.0771136663134</v>
      </c>
      <c r="R190" s="133">
        <f t="shared" si="12"/>
        <v>2225.2262977438222</v>
      </c>
      <c r="S190" s="133">
        <f t="shared" si="13"/>
        <v>2257.6969736621063</v>
      </c>
      <c r="T190" s="133">
        <f t="shared" si="14"/>
        <v>2290.4923563395728</v>
      </c>
      <c r="X190" s="125"/>
      <c r="AD190" s="127"/>
    </row>
    <row r="191" spans="2:30" ht="14.25" customHeight="1" x14ac:dyDescent="0.35">
      <c r="B191" s="140">
        <v>0.413092906479616</v>
      </c>
      <c r="C191" s="140">
        <v>8.4132981519650998E-2</v>
      </c>
      <c r="D191" s="140">
        <v>3.4715584987239999E-2</v>
      </c>
      <c r="E191" s="140">
        <v>0.13155835817719599</v>
      </c>
      <c r="F191" s="140">
        <v>5.2812828871302002E-2</v>
      </c>
      <c r="H191" s="133">
        <f t="shared" si="10"/>
        <v>3229.5320038563618</v>
      </c>
      <c r="I191" s="48"/>
      <c r="K191" s="48"/>
      <c r="Q191" s="133">
        <f t="shared" si="11"/>
        <v>3260.8989889058198</v>
      </c>
      <c r="R191" s="133">
        <f t="shared" si="12"/>
        <v>3292.5796438057719</v>
      </c>
      <c r="S191" s="133">
        <f t="shared" si="13"/>
        <v>3324.5771052547238</v>
      </c>
      <c r="T191" s="133">
        <f t="shared" si="14"/>
        <v>3356.8945413181655</v>
      </c>
      <c r="X191" s="125"/>
      <c r="AD191" s="127"/>
    </row>
    <row r="192" spans="2:30" ht="14.25" customHeight="1" x14ac:dyDescent="0.35">
      <c r="B192" s="140">
        <v>7.1191688307999996E-5</v>
      </c>
      <c r="C192" s="140">
        <v>-8.9154194794023006E-2</v>
      </c>
      <c r="D192" s="140">
        <v>1.924477155118836</v>
      </c>
      <c r="E192" s="140">
        <v>0.15681071907538399</v>
      </c>
      <c r="F192" s="140">
        <v>2.6434996309132999E-2</v>
      </c>
      <c r="H192" s="133">
        <f t="shared" si="10"/>
        <v>2988.075154741111</v>
      </c>
      <c r="I192" s="48"/>
      <c r="K192" s="48"/>
      <c r="Q192" s="133">
        <f t="shared" si="11"/>
        <v>3019.5247053817493</v>
      </c>
      <c r="R192" s="133">
        <f t="shared" si="12"/>
        <v>3051.2887515287939</v>
      </c>
      <c r="S192" s="133">
        <f t="shared" si="13"/>
        <v>3083.3704381373091</v>
      </c>
      <c r="T192" s="133">
        <f t="shared" si="14"/>
        <v>3115.77294161191</v>
      </c>
      <c r="X192" s="125"/>
      <c r="AD192" s="127"/>
    </row>
    <row r="193" spans="2:30" ht="14.25" customHeight="1" x14ac:dyDescent="0.35">
      <c r="B193" s="140">
        <v>9.9726637482132805</v>
      </c>
      <c r="C193" s="140">
        <v>-2.0515874653525472</v>
      </c>
      <c r="D193" s="140">
        <v>4.1680662565812518</v>
      </c>
      <c r="E193" s="140">
        <v>0.17037033361540399</v>
      </c>
      <c r="F193" s="140">
        <v>4.2496355046506E-2</v>
      </c>
      <c r="H193" s="133">
        <f t="shared" si="10"/>
        <v>309.91160822501229</v>
      </c>
      <c r="I193" s="48"/>
      <c r="K193" s="48"/>
      <c r="Q193" s="133">
        <f t="shared" si="11"/>
        <v>362.43576645788994</v>
      </c>
      <c r="R193" s="133">
        <f t="shared" si="12"/>
        <v>415.48516627309641</v>
      </c>
      <c r="S193" s="133">
        <f t="shared" si="13"/>
        <v>469.06506008645511</v>
      </c>
      <c r="T193" s="133">
        <f t="shared" si="14"/>
        <v>523.18075283794792</v>
      </c>
      <c r="X193" s="125"/>
      <c r="AD193" s="127"/>
    </row>
    <row r="194" spans="2:30" ht="14.25" customHeight="1" x14ac:dyDescent="0.35">
      <c r="B194" s="140">
        <v>4.3304642933471253</v>
      </c>
      <c r="C194" s="140">
        <v>-0.247757179475492</v>
      </c>
      <c r="D194" s="140">
        <v>1.132855941776612</v>
      </c>
      <c r="E194" s="140">
        <v>0.163326985988509</v>
      </c>
      <c r="F194" s="140">
        <v>5.2868766198740001E-2</v>
      </c>
      <c r="H194" s="133">
        <f t="shared" si="10"/>
        <v>2924.4814532670812</v>
      </c>
      <c r="I194" s="48"/>
      <c r="K194" s="48"/>
      <c r="Q194" s="133">
        <f t="shared" si="11"/>
        <v>2963.8724823552402</v>
      </c>
      <c r="R194" s="133">
        <f t="shared" si="12"/>
        <v>3003.6574217342813</v>
      </c>
      <c r="S194" s="133">
        <f t="shared" si="13"/>
        <v>3043.8402105071118</v>
      </c>
      <c r="T194" s="133">
        <f t="shared" si="14"/>
        <v>3084.4248271676715</v>
      </c>
      <c r="X194" s="125"/>
      <c r="AD194" s="127"/>
    </row>
    <row r="195" spans="2:30" ht="14.25" customHeight="1" x14ac:dyDescent="0.35">
      <c r="B195" s="140">
        <v>7.9548457675458186</v>
      </c>
      <c r="C195" s="140">
        <v>3.2704115340798999E-2</v>
      </c>
      <c r="D195" s="140">
        <v>7.2691397163319998E-3</v>
      </c>
      <c r="E195" s="140">
        <v>0.331752561877526</v>
      </c>
      <c r="F195" s="140">
        <v>1.8362241118450001E-2</v>
      </c>
      <c r="H195" s="133">
        <f t="shared" si="10"/>
        <v>1567.8052208487552</v>
      </c>
      <c r="I195" s="48"/>
      <c r="K195" s="48"/>
      <c r="Q195" s="133">
        <f t="shared" si="11"/>
        <v>1593.5379424020446</v>
      </c>
      <c r="R195" s="133">
        <f t="shared" si="12"/>
        <v>1619.5279911708667</v>
      </c>
      <c r="S195" s="133">
        <f t="shared" si="13"/>
        <v>1645.7779404273774</v>
      </c>
      <c r="T195" s="133">
        <f t="shared" si="14"/>
        <v>1672.2903891764531</v>
      </c>
      <c r="X195" s="125"/>
      <c r="AD195" s="127"/>
    </row>
    <row r="196" spans="2:30" ht="14.25" customHeight="1" x14ac:dyDescent="0.35">
      <c r="B196" s="140">
        <v>2.0165125558999999E-5</v>
      </c>
      <c r="C196" s="140">
        <v>9.6001126798615E-2</v>
      </c>
      <c r="D196" s="140">
        <v>4.0309037771929998E-3</v>
      </c>
      <c r="E196" s="140">
        <v>0.109002805540827</v>
      </c>
      <c r="F196" s="140">
        <v>5.4304242698201E-2</v>
      </c>
      <c r="H196" s="133">
        <f t="shared" si="10"/>
        <v>3239.4447539605017</v>
      </c>
      <c r="I196" s="48"/>
      <c r="K196" s="48"/>
      <c r="Q196" s="133">
        <f t="shared" si="11"/>
        <v>3270.1500499617318</v>
      </c>
      <c r="R196" s="133">
        <f t="shared" si="12"/>
        <v>3301.1623989229743</v>
      </c>
      <c r="S196" s="133">
        <f t="shared" si="13"/>
        <v>3332.4848713738297</v>
      </c>
      <c r="T196" s="133">
        <f t="shared" si="14"/>
        <v>3364.1205685491936</v>
      </c>
      <c r="X196" s="125"/>
      <c r="AD196" s="127"/>
    </row>
    <row r="197" spans="2:30" ht="14.25" customHeight="1" x14ac:dyDescent="0.35">
      <c r="B197" s="140">
        <v>30.83611984002701</v>
      </c>
      <c r="C197" s="140">
        <v>-0.445650128366395</v>
      </c>
      <c r="D197" s="140">
        <v>9.0515220226969999E-3</v>
      </c>
      <c r="E197" s="140">
        <v>0.33429812040409501</v>
      </c>
      <c r="F197" s="140">
        <v>8.6875893055579995E-2</v>
      </c>
      <c r="H197" s="133">
        <f t="shared" si="10"/>
        <v>839.50214882815135</v>
      </c>
      <c r="I197" s="48"/>
      <c r="K197" s="48"/>
      <c r="Q197" s="133">
        <f t="shared" si="11"/>
        <v>896.94506852053109</v>
      </c>
      <c r="R197" s="133">
        <f t="shared" si="12"/>
        <v>954.96241740983442</v>
      </c>
      <c r="S197" s="133">
        <f t="shared" si="13"/>
        <v>1013.5599397880296</v>
      </c>
      <c r="T197" s="133">
        <f t="shared" si="14"/>
        <v>1072.7434373900078</v>
      </c>
      <c r="AD197" s="127"/>
    </row>
    <row r="198" spans="2:30" ht="14.25" customHeight="1" x14ac:dyDescent="0.35">
      <c r="B198" s="140">
        <v>6.2383724681978752</v>
      </c>
      <c r="C198" s="140">
        <v>-0.34346951371769602</v>
      </c>
      <c r="D198" s="140">
        <v>1.232794999912789</v>
      </c>
      <c r="E198" s="140">
        <v>0.21798302680453799</v>
      </c>
      <c r="F198" s="140">
        <v>5.2312705977382003E-2</v>
      </c>
      <c r="H198" s="133">
        <f t="shared" si="10"/>
        <v>2817.1386038628752</v>
      </c>
      <c r="I198" s="48"/>
      <c r="K198" s="48"/>
      <c r="Q198" s="133">
        <f t="shared" si="11"/>
        <v>2859.6898514527907</v>
      </c>
      <c r="R198" s="133">
        <f t="shared" si="12"/>
        <v>2902.6666115186049</v>
      </c>
      <c r="S198" s="133">
        <f t="shared" si="13"/>
        <v>2946.0731391850768</v>
      </c>
      <c r="T198" s="133">
        <f t="shared" si="14"/>
        <v>2989.9137321282142</v>
      </c>
      <c r="X198" s="125"/>
      <c r="AD198" s="127"/>
    </row>
    <row r="199" spans="2:30" ht="14.25" customHeight="1" x14ac:dyDescent="0.35">
      <c r="B199" s="140">
        <v>1.1244622814649999E-2</v>
      </c>
      <c r="C199" s="140">
        <v>0.105924860105523</v>
      </c>
      <c r="D199" s="140">
        <v>1.767467086563228</v>
      </c>
      <c r="E199" s="140">
        <v>0.111762171794263</v>
      </c>
      <c r="F199" s="140">
        <v>2.2073243360349999E-2</v>
      </c>
      <c r="H199" s="133">
        <f t="shared" ref="H199:H262" si="15">SUMPRODUCT(B199:F199,B$3:F$3)</f>
        <v>2804.1273824065693</v>
      </c>
      <c r="I199" s="48"/>
      <c r="K199" s="48"/>
      <c r="Q199" s="133">
        <f t="shared" ref="Q199:Q262" si="16">SUMPRODUCT($B199:$F199,$J$6:$N$6)</f>
        <v>2830.3198919232982</v>
      </c>
      <c r="R199" s="133">
        <f t="shared" ref="R199:R262" si="17">SUMPRODUCT($B199:$F199,$J$7:$N$7)</f>
        <v>2856.7743265351937</v>
      </c>
      <c r="S199" s="133">
        <f t="shared" ref="S199:S262" si="18">SUMPRODUCT($B199:$F199,$J$8:$N$8)</f>
        <v>2883.4933054932089</v>
      </c>
      <c r="T199" s="133">
        <f t="shared" ref="T199:T262" si="19">SUMPRODUCT($B199:$F199,$J$9:$N$9)</f>
        <v>2910.4794742408044</v>
      </c>
      <c r="X199" s="125"/>
      <c r="AD199" s="127"/>
    </row>
    <row r="200" spans="2:30" ht="14.25" customHeight="1" x14ac:dyDescent="0.35">
      <c r="B200" s="140">
        <v>7.3737985601E-5</v>
      </c>
      <c r="C200" s="140">
        <v>-0.94626133882070995</v>
      </c>
      <c r="D200" s="140">
        <v>3.658392065349557</v>
      </c>
      <c r="E200" s="140">
        <v>6.1550417199999997E-7</v>
      </c>
      <c r="F200" s="140">
        <v>3.1445825069772997E-2</v>
      </c>
      <c r="H200" s="133">
        <f t="shared" si="15"/>
        <v>1898.7750828090566</v>
      </c>
      <c r="I200" s="48"/>
      <c r="K200" s="48"/>
      <c r="Q200" s="133">
        <f t="shared" si="16"/>
        <v>1934.412781484614</v>
      </c>
      <c r="R200" s="133">
        <f t="shared" si="17"/>
        <v>1970.4068571469265</v>
      </c>
      <c r="S200" s="133">
        <f t="shared" si="18"/>
        <v>2006.7608735658623</v>
      </c>
      <c r="T200" s="133">
        <f t="shared" si="19"/>
        <v>2043.4784301489876</v>
      </c>
      <c r="X200" s="125"/>
      <c r="AD200" s="127"/>
    </row>
    <row r="201" spans="2:30" ht="14.25" customHeight="1" x14ac:dyDescent="0.35">
      <c r="B201" s="140">
        <v>5.7873917469999997E-6</v>
      </c>
      <c r="C201" s="140">
        <v>-0.53788866786095701</v>
      </c>
      <c r="D201" s="140">
        <v>2.8093591567679068</v>
      </c>
      <c r="E201" s="140">
        <v>0.14011186975231699</v>
      </c>
      <c r="F201" s="140">
        <v>2.2688905409372E-2</v>
      </c>
      <c r="H201" s="133">
        <f t="shared" si="15"/>
        <v>2450.7333157990606</v>
      </c>
      <c r="I201" s="48"/>
      <c r="K201" s="48"/>
      <c r="Q201" s="133">
        <f t="shared" si="16"/>
        <v>2484.7050244066795</v>
      </c>
      <c r="R201" s="133">
        <f t="shared" si="17"/>
        <v>2519.0164501003737</v>
      </c>
      <c r="S201" s="133">
        <f t="shared" si="18"/>
        <v>2553.6709900510059</v>
      </c>
      <c r="T201" s="133">
        <f t="shared" si="19"/>
        <v>2588.672075401144</v>
      </c>
      <c r="X201" s="125"/>
      <c r="AD201" s="127"/>
    </row>
    <row r="202" spans="2:30" ht="14.25" customHeight="1" x14ac:dyDescent="0.35">
      <c r="B202" s="140">
        <v>19.40911172682064</v>
      </c>
      <c r="C202" s="140">
        <v>-1.0277148936148399</v>
      </c>
      <c r="D202" s="140">
        <v>3.8836425899800511</v>
      </c>
      <c r="E202" s="140">
        <v>0.23785772510793199</v>
      </c>
      <c r="F202" s="140">
        <v>5.6351638817646002E-2</v>
      </c>
      <c r="H202" s="133">
        <f t="shared" si="15"/>
        <v>1674.9270942338392</v>
      </c>
      <c r="I202" s="48"/>
      <c r="K202" s="48"/>
      <c r="Q202" s="133">
        <f t="shared" si="16"/>
        <v>1735.6959430811669</v>
      </c>
      <c r="R202" s="133">
        <f t="shared" si="17"/>
        <v>1797.0724804169693</v>
      </c>
      <c r="S202" s="133">
        <f t="shared" si="18"/>
        <v>1859.0627831261293</v>
      </c>
      <c r="T202" s="133">
        <f t="shared" si="19"/>
        <v>1921.6729888623806</v>
      </c>
      <c r="X202" s="125"/>
      <c r="AD202" s="127"/>
    </row>
    <row r="203" spans="2:30" ht="14.25" customHeight="1" x14ac:dyDescent="0.35">
      <c r="B203" s="140">
        <v>0.99573571607061295</v>
      </c>
      <c r="C203" s="140">
        <v>5.7449267527618003E-2</v>
      </c>
      <c r="D203" s="140">
        <v>1.37560267028248</v>
      </c>
      <c r="E203" s="140">
        <v>0.16525405925261</v>
      </c>
      <c r="F203" s="140">
        <v>3.2502345244460003E-2</v>
      </c>
      <c r="H203" s="133">
        <f t="shared" si="15"/>
        <v>3119.0823893866745</v>
      </c>
      <c r="I203" s="48"/>
      <c r="K203" s="48"/>
      <c r="Q203" s="133">
        <f t="shared" si="16"/>
        <v>3150.5929783082202</v>
      </c>
      <c r="R203" s="133">
        <f t="shared" si="17"/>
        <v>3182.418673118982</v>
      </c>
      <c r="S203" s="133">
        <f t="shared" si="18"/>
        <v>3214.5626248778508</v>
      </c>
      <c r="T203" s="133">
        <f t="shared" si="19"/>
        <v>3247.0280161543083</v>
      </c>
      <c r="X203" s="125"/>
      <c r="AD203" s="127"/>
    </row>
    <row r="204" spans="2:30" ht="14.25" customHeight="1" x14ac:dyDescent="0.35">
      <c r="B204" s="140">
        <v>0.39161140984322801</v>
      </c>
      <c r="C204" s="140">
        <v>6.6459059375753998E-2</v>
      </c>
      <c r="D204" s="140">
        <v>1.4763524378802659</v>
      </c>
      <c r="E204" s="140">
        <v>0.152636541269563</v>
      </c>
      <c r="F204" s="140">
        <v>2.9676353175126999E-2</v>
      </c>
      <c r="H204" s="133">
        <f t="shared" si="15"/>
        <v>3078.1684776945217</v>
      </c>
      <c r="I204" s="48"/>
      <c r="K204" s="48"/>
      <c r="Q204" s="133">
        <f t="shared" si="16"/>
        <v>3108.3041013979328</v>
      </c>
      <c r="R204" s="133">
        <f t="shared" si="17"/>
        <v>3138.7410813383776</v>
      </c>
      <c r="S204" s="133">
        <f t="shared" si="18"/>
        <v>3169.4824310782269</v>
      </c>
      <c r="T204" s="133">
        <f t="shared" si="19"/>
        <v>3200.5311943154752</v>
      </c>
      <c r="X204" s="125"/>
      <c r="AD204" s="127"/>
    </row>
    <row r="205" spans="2:30" ht="14.25" customHeight="1" x14ac:dyDescent="0.35">
      <c r="B205" s="140">
        <v>9.8285475772328201</v>
      </c>
      <c r="C205" s="140">
        <v>-1.4152887200217E-2</v>
      </c>
      <c r="D205" s="140">
        <v>0.39331102855219702</v>
      </c>
      <c r="E205" s="140">
        <v>7.6495157928799999E-4</v>
      </c>
      <c r="F205" s="140">
        <v>8.0826542979334004E-2</v>
      </c>
      <c r="H205" s="133">
        <f t="shared" si="15"/>
        <v>2617.1318481455683</v>
      </c>
      <c r="I205" s="48"/>
      <c r="K205" s="48"/>
      <c r="Q205" s="133">
        <f t="shared" si="16"/>
        <v>2656.686143547382</v>
      </c>
      <c r="R205" s="133">
        <f t="shared" si="17"/>
        <v>2696.635981903215</v>
      </c>
      <c r="S205" s="133">
        <f t="shared" si="18"/>
        <v>2736.9853186426058</v>
      </c>
      <c r="T205" s="133">
        <f t="shared" si="19"/>
        <v>2777.7381487493903</v>
      </c>
      <c r="X205" s="125"/>
      <c r="AD205" s="127"/>
    </row>
    <row r="206" spans="2:30" ht="14.25" customHeight="1" x14ac:dyDescent="0.35">
      <c r="B206" s="140">
        <v>6.9823276109409838</v>
      </c>
      <c r="C206" s="140">
        <v>-0.231050659938909</v>
      </c>
      <c r="D206" s="140">
        <v>1.6651912835795579</v>
      </c>
      <c r="E206" s="140">
        <v>0.18349814937440301</v>
      </c>
      <c r="F206" s="140">
        <v>4.9585946841349003E-2</v>
      </c>
      <c r="H206" s="133">
        <f t="shared" si="15"/>
        <v>2860.7549526918315</v>
      </c>
      <c r="I206" s="48"/>
      <c r="K206" s="48"/>
      <c r="Q206" s="133">
        <f t="shared" si="16"/>
        <v>2902.7584607965318</v>
      </c>
      <c r="R206" s="133">
        <f t="shared" si="17"/>
        <v>2945.1820039822801</v>
      </c>
      <c r="S206" s="133">
        <f t="shared" si="18"/>
        <v>2988.029782599885</v>
      </c>
      <c r="T206" s="133">
        <f t="shared" si="19"/>
        <v>3031.3060390036667</v>
      </c>
      <c r="AD206" s="127"/>
    </row>
    <row r="207" spans="2:30" ht="14.25" customHeight="1" x14ac:dyDescent="0.35">
      <c r="B207" s="140">
        <v>6.3905825952194997</v>
      </c>
      <c r="C207" s="140">
        <v>-0.52722316582010598</v>
      </c>
      <c r="D207" s="140">
        <v>1.8180173227934771</v>
      </c>
      <c r="E207" s="140">
        <v>0.238525576614315</v>
      </c>
      <c r="F207" s="140">
        <v>4.4330445262807001E-2</v>
      </c>
      <c r="H207" s="133">
        <f t="shared" si="15"/>
        <v>2550.7003130958701</v>
      </c>
      <c r="I207" s="48"/>
      <c r="K207" s="48"/>
      <c r="Q207" s="133">
        <f t="shared" si="16"/>
        <v>2594.0237966525297</v>
      </c>
      <c r="R207" s="133">
        <f t="shared" si="17"/>
        <v>2637.7805150447562</v>
      </c>
      <c r="S207" s="133">
        <f t="shared" si="18"/>
        <v>2681.9748006209047</v>
      </c>
      <c r="T207" s="133">
        <f t="shared" si="19"/>
        <v>2726.6110290528154</v>
      </c>
      <c r="X207" s="125"/>
      <c r="AD207" s="127"/>
    </row>
    <row r="208" spans="2:30" ht="14.25" customHeight="1" x14ac:dyDescent="0.35">
      <c r="B208" s="140">
        <v>2.349084694854592</v>
      </c>
      <c r="C208" s="140">
        <v>4.3315029790011998E-2</v>
      </c>
      <c r="D208" s="140">
        <v>0.99629189123783501</v>
      </c>
      <c r="E208" s="140">
        <v>0.181682566179073</v>
      </c>
      <c r="F208" s="140">
        <v>4.0430629551539997E-2</v>
      </c>
      <c r="H208" s="133">
        <f t="shared" si="15"/>
        <v>3144.706903374476</v>
      </c>
      <c r="I208" s="48"/>
      <c r="K208" s="48"/>
      <c r="Q208" s="133">
        <f t="shared" si="16"/>
        <v>3178.53092396182</v>
      </c>
      <c r="R208" s="133">
        <f t="shared" si="17"/>
        <v>3212.6931847550372</v>
      </c>
      <c r="S208" s="133">
        <f t="shared" si="18"/>
        <v>3247.197068156187</v>
      </c>
      <c r="T208" s="133">
        <f t="shared" si="19"/>
        <v>3282.0459903913479</v>
      </c>
      <c r="X208" s="125"/>
      <c r="AD208" s="127"/>
    </row>
    <row r="209" spans="2:30" ht="14.25" customHeight="1" x14ac:dyDescent="0.35">
      <c r="B209" s="140">
        <v>1.1210408630146249</v>
      </c>
      <c r="C209" s="140">
        <v>7.8947233719807997E-2</v>
      </c>
      <c r="D209" s="140">
        <v>0.36886601137585201</v>
      </c>
      <c r="E209" s="140">
        <v>0.152910111113086</v>
      </c>
      <c r="F209" s="140">
        <v>4.6858000515080003E-2</v>
      </c>
      <c r="H209" s="133">
        <f t="shared" si="15"/>
        <v>3155.5008161380688</v>
      </c>
      <c r="I209" s="48"/>
      <c r="K209" s="48"/>
      <c r="Q209" s="133">
        <f t="shared" si="16"/>
        <v>3187.164770026468</v>
      </c>
      <c r="R209" s="133">
        <f t="shared" si="17"/>
        <v>3219.1453634537515</v>
      </c>
      <c r="S209" s="133">
        <f t="shared" si="18"/>
        <v>3251.4457628153077</v>
      </c>
      <c r="T209" s="133">
        <f t="shared" si="19"/>
        <v>3284.0691661704795</v>
      </c>
      <c r="X209" s="125"/>
      <c r="AD209" s="127"/>
    </row>
    <row r="210" spans="2:30" ht="14.25" customHeight="1" x14ac:dyDescent="0.35">
      <c r="B210" s="140">
        <v>9.445974474204796</v>
      </c>
      <c r="C210" s="140">
        <v>-3.8711690557887E-2</v>
      </c>
      <c r="D210" s="140">
        <v>3.0019930906697518</v>
      </c>
      <c r="E210" s="140">
        <v>6.3512375237799999E-4</v>
      </c>
      <c r="F210" s="140">
        <v>4.2933609989499001E-2</v>
      </c>
      <c r="H210" s="133">
        <f t="shared" si="15"/>
        <v>2386.5177629556738</v>
      </c>
      <c r="I210" s="48"/>
      <c r="K210" s="48"/>
      <c r="Q210" s="133">
        <f t="shared" si="16"/>
        <v>2423.686804648848</v>
      </c>
      <c r="R210" s="133">
        <f t="shared" si="17"/>
        <v>2461.2275367589541</v>
      </c>
      <c r="S210" s="133">
        <f t="shared" si="18"/>
        <v>2499.1436761901614</v>
      </c>
      <c r="T210" s="133">
        <f t="shared" si="19"/>
        <v>2537.4389770156804</v>
      </c>
      <c r="X210" s="125"/>
      <c r="AD210" s="127"/>
    </row>
    <row r="211" spans="2:30" ht="14.25" customHeight="1" x14ac:dyDescent="0.35">
      <c r="B211" s="140">
        <v>5.3044798245491194</v>
      </c>
      <c r="C211" s="140">
        <v>6.1330153198829999E-2</v>
      </c>
      <c r="D211" s="140">
        <v>1.6212976608601E-2</v>
      </c>
      <c r="E211" s="140">
        <v>0.14160424125521001</v>
      </c>
      <c r="F211" s="140">
        <v>6.3613189435278994E-2</v>
      </c>
      <c r="H211" s="133">
        <f t="shared" si="15"/>
        <v>3074.8764742041699</v>
      </c>
      <c r="I211" s="48"/>
      <c r="K211" s="48"/>
      <c r="Q211" s="133">
        <f t="shared" si="16"/>
        <v>3111.6345206174615</v>
      </c>
      <c r="R211" s="133">
        <f t="shared" si="17"/>
        <v>3148.760147494886</v>
      </c>
      <c r="S211" s="133">
        <f t="shared" si="18"/>
        <v>3186.2570306410853</v>
      </c>
      <c r="T211" s="133">
        <f t="shared" si="19"/>
        <v>3224.1288826187465</v>
      </c>
      <c r="X211" s="125"/>
      <c r="AD211" s="127"/>
    </row>
    <row r="212" spans="2:30" ht="14.25" customHeight="1" x14ac:dyDescent="0.35">
      <c r="B212" s="140">
        <v>36.261982349800668</v>
      </c>
      <c r="C212" s="140">
        <v>-1.9355446185677929</v>
      </c>
      <c r="D212" s="140">
        <v>5.0489845827918183</v>
      </c>
      <c r="E212" s="140">
        <v>0.33499895029739502</v>
      </c>
      <c r="F212" s="140">
        <v>6.9244765238971995E-2</v>
      </c>
      <c r="H212" s="133">
        <f t="shared" si="15"/>
        <v>-402.24175119782331</v>
      </c>
      <c r="I212" s="48"/>
      <c r="K212" s="48"/>
      <c r="Q212" s="133">
        <f t="shared" si="16"/>
        <v>-323.75036210311964</v>
      </c>
      <c r="R212" s="133">
        <f t="shared" si="17"/>
        <v>-244.47405911746955</v>
      </c>
      <c r="S212" s="133">
        <f t="shared" si="18"/>
        <v>-164.40499310196401</v>
      </c>
      <c r="T212" s="133">
        <f t="shared" si="19"/>
        <v>-83.535236426301253</v>
      </c>
      <c r="X212" s="125"/>
      <c r="AD212" s="127"/>
    </row>
    <row r="213" spans="2:30" ht="14.25" customHeight="1" x14ac:dyDescent="0.35">
      <c r="B213" s="140">
        <v>1.0152319131762431</v>
      </c>
      <c r="C213" s="140">
        <v>1.0412960133448E-2</v>
      </c>
      <c r="D213" s="140">
        <v>1.2117591167071531</v>
      </c>
      <c r="E213" s="140">
        <v>0.19306297330607999</v>
      </c>
      <c r="F213" s="140">
        <v>3.1343224614981999E-2</v>
      </c>
      <c r="H213" s="133">
        <f t="shared" si="15"/>
        <v>3030.0227583378341</v>
      </c>
      <c r="I213" s="48"/>
      <c r="K213" s="48"/>
      <c r="Q213" s="133">
        <f t="shared" si="16"/>
        <v>3061.4964266120078</v>
      </c>
      <c r="R213" s="133">
        <f t="shared" si="17"/>
        <v>3093.2848315689234</v>
      </c>
      <c r="S213" s="133">
        <f t="shared" si="18"/>
        <v>3125.391120575408</v>
      </c>
      <c r="T213" s="133">
        <f t="shared" si="19"/>
        <v>3157.8184724719576</v>
      </c>
      <c r="X213" s="125"/>
      <c r="AD213" s="127"/>
    </row>
    <row r="214" spans="2:30" ht="14.25" customHeight="1" x14ac:dyDescent="0.35">
      <c r="B214" s="140">
        <v>5.9482352949999999E-6</v>
      </c>
      <c r="C214" s="140">
        <v>-0.161788222530481</v>
      </c>
      <c r="D214" s="140">
        <v>4.0035966078000003E-3</v>
      </c>
      <c r="E214" s="140">
        <v>3.1063266779499998E-2</v>
      </c>
      <c r="F214" s="140">
        <v>6.6775495579297003E-2</v>
      </c>
      <c r="H214" s="133">
        <f t="shared" si="15"/>
        <v>2955.6575169028242</v>
      </c>
      <c r="I214" s="48"/>
      <c r="K214" s="48"/>
      <c r="Q214" s="133">
        <f t="shared" si="16"/>
        <v>2988.0608289471916</v>
      </c>
      <c r="R214" s="133">
        <f t="shared" si="17"/>
        <v>3020.7881741120032</v>
      </c>
      <c r="S214" s="133">
        <f t="shared" si="18"/>
        <v>3053.8427927284629</v>
      </c>
      <c r="T214" s="133">
        <f t="shared" si="19"/>
        <v>3087.2279575310872</v>
      </c>
      <c r="X214" s="125"/>
      <c r="AD214" s="127"/>
    </row>
    <row r="215" spans="2:30" ht="14.25" customHeight="1" x14ac:dyDescent="0.35">
      <c r="B215" s="140">
        <v>23.42118230076543</v>
      </c>
      <c r="C215" s="140">
        <v>-0.65738890235918701</v>
      </c>
      <c r="D215" s="140">
        <v>2.4353545621359172</v>
      </c>
      <c r="E215" s="140">
        <v>0.18021817101426599</v>
      </c>
      <c r="F215" s="140">
        <v>7.9008416968904996E-2</v>
      </c>
      <c r="H215" s="133">
        <f t="shared" si="15"/>
        <v>1697.6946331622539</v>
      </c>
      <c r="I215" s="48"/>
      <c r="K215" s="48"/>
      <c r="Q215" s="133">
        <f t="shared" si="16"/>
        <v>1757.5364780970449</v>
      </c>
      <c r="R215" s="133">
        <f t="shared" si="17"/>
        <v>1817.9767414811849</v>
      </c>
      <c r="S215" s="133">
        <f t="shared" si="18"/>
        <v>1879.0214074991659</v>
      </c>
      <c r="T215" s="133">
        <f t="shared" si="19"/>
        <v>1940.6765201773262</v>
      </c>
      <c r="X215" s="125"/>
      <c r="AD215" s="127"/>
    </row>
    <row r="216" spans="2:30" ht="14.25" customHeight="1" x14ac:dyDescent="0.35">
      <c r="B216" s="140">
        <v>1.157847938798015</v>
      </c>
      <c r="C216" s="140">
        <v>4.7821493944944997E-2</v>
      </c>
      <c r="D216" s="140">
        <v>1.417990892089203</v>
      </c>
      <c r="E216" s="140">
        <v>0.18847426792242</v>
      </c>
      <c r="F216" s="140">
        <v>2.8324397387220999E-2</v>
      </c>
      <c r="H216" s="133">
        <f t="shared" si="15"/>
        <v>3033.0833424777247</v>
      </c>
      <c r="I216" s="48"/>
      <c r="K216" s="48"/>
      <c r="Q216" s="133">
        <f t="shared" si="16"/>
        <v>3064.1199770864887</v>
      </c>
      <c r="R216" s="133">
        <f t="shared" si="17"/>
        <v>3095.4669780413415</v>
      </c>
      <c r="S216" s="133">
        <f t="shared" si="18"/>
        <v>3127.1274490057417</v>
      </c>
      <c r="T216" s="133">
        <f t="shared" si="19"/>
        <v>3159.1045246797867</v>
      </c>
      <c r="X216" s="125"/>
      <c r="AD216" s="127"/>
    </row>
    <row r="217" spans="2:30" ht="14.25" customHeight="1" x14ac:dyDescent="0.35">
      <c r="B217" s="140">
        <v>17.3396306617541</v>
      </c>
      <c r="C217" s="140">
        <v>-0.24080382461883901</v>
      </c>
      <c r="D217" s="140">
        <v>1.883417942878028</v>
      </c>
      <c r="E217" s="140">
        <v>3.229508683E-6</v>
      </c>
      <c r="F217" s="140">
        <v>7.9941866942371001E-2</v>
      </c>
      <c r="H217" s="133">
        <f t="shared" si="15"/>
        <v>2031.3257484260125</v>
      </c>
      <c r="I217" s="48"/>
      <c r="K217" s="48"/>
      <c r="Q217" s="133">
        <f t="shared" si="16"/>
        <v>2079.0471058498697</v>
      </c>
      <c r="R217" s="133">
        <f t="shared" si="17"/>
        <v>2127.2456768479651</v>
      </c>
      <c r="S217" s="133">
        <f t="shared" si="18"/>
        <v>2175.9262335560425</v>
      </c>
      <c r="T217" s="133">
        <f t="shared" si="19"/>
        <v>2225.0935958312002</v>
      </c>
      <c r="X217" s="125"/>
      <c r="AD217" s="127"/>
    </row>
    <row r="218" spans="2:30" ht="14.25" customHeight="1" x14ac:dyDescent="0.35">
      <c r="B218" s="140">
        <v>0.79401157361835695</v>
      </c>
      <c r="C218" s="140">
        <v>-0.159271267218662</v>
      </c>
      <c r="D218" s="140">
        <v>0.99717703793727697</v>
      </c>
      <c r="E218" s="140">
        <v>0.194450673590919</v>
      </c>
      <c r="F218" s="140">
        <v>3.6585102981281002E-2</v>
      </c>
      <c r="H218" s="133">
        <f t="shared" si="15"/>
        <v>2885.6964680563397</v>
      </c>
      <c r="I218" s="48"/>
      <c r="K218" s="48"/>
      <c r="Q218" s="133">
        <f t="shared" si="16"/>
        <v>2918.4169175801621</v>
      </c>
      <c r="R218" s="133">
        <f t="shared" si="17"/>
        <v>2951.4645715992228</v>
      </c>
      <c r="S218" s="133">
        <f t="shared" si="18"/>
        <v>2984.8427021584739</v>
      </c>
      <c r="T218" s="133">
        <f t="shared" si="19"/>
        <v>3018.5546140233173</v>
      </c>
      <c r="X218" s="125"/>
      <c r="AD218" s="127"/>
    </row>
    <row r="219" spans="2:30" ht="14.25" customHeight="1" x14ac:dyDescent="0.35">
      <c r="B219" s="140">
        <v>0.51952289312085098</v>
      </c>
      <c r="C219" s="140">
        <v>6.1900797840373001E-2</v>
      </c>
      <c r="D219" s="140">
        <v>0.86870596868833305</v>
      </c>
      <c r="E219" s="140">
        <v>0.17099412895845201</v>
      </c>
      <c r="F219" s="140">
        <v>3.6732145590913999E-2</v>
      </c>
      <c r="H219" s="133">
        <f t="shared" si="15"/>
        <v>3122.2175214720237</v>
      </c>
      <c r="I219" s="48"/>
      <c r="K219" s="48"/>
      <c r="Q219" s="133">
        <f t="shared" si="16"/>
        <v>3153.0447689960797</v>
      </c>
      <c r="R219" s="133">
        <f t="shared" si="17"/>
        <v>3184.180288995376</v>
      </c>
      <c r="S219" s="133">
        <f t="shared" si="18"/>
        <v>3215.627164194666</v>
      </c>
      <c r="T219" s="133">
        <f t="shared" si="19"/>
        <v>3247.388508145948</v>
      </c>
      <c r="X219" s="125"/>
      <c r="AD219" s="127"/>
    </row>
    <row r="220" spans="2:30" ht="14.25" customHeight="1" x14ac:dyDescent="0.35">
      <c r="B220" s="140">
        <v>23.10950092310204</v>
      </c>
      <c r="C220" s="140">
        <v>-1.2400606412474839</v>
      </c>
      <c r="D220" s="140">
        <v>5.048818599608131</v>
      </c>
      <c r="E220" s="140">
        <v>0.20917976239874</v>
      </c>
      <c r="F220" s="140">
        <v>5.1259092539589997E-2</v>
      </c>
      <c r="H220" s="133">
        <f t="shared" si="15"/>
        <v>1096.8091692762418</v>
      </c>
      <c r="I220" s="48"/>
      <c r="K220" s="48"/>
      <c r="Q220" s="133">
        <f t="shared" si="16"/>
        <v>1160.4780016325089</v>
      </c>
      <c r="R220" s="133">
        <f t="shared" si="17"/>
        <v>1224.7835223123398</v>
      </c>
      <c r="S220" s="133">
        <f t="shared" si="18"/>
        <v>1289.7320981989683</v>
      </c>
      <c r="T220" s="133">
        <f t="shared" si="19"/>
        <v>1355.3301598444641</v>
      </c>
      <c r="X220" s="125"/>
      <c r="AD220" s="127"/>
    </row>
    <row r="221" spans="2:30" ht="14.25" customHeight="1" x14ac:dyDescent="0.35">
      <c r="B221" s="140">
        <v>1.1267205012949379</v>
      </c>
      <c r="C221" s="140">
        <v>5.6950524762257003E-2</v>
      </c>
      <c r="D221" s="140">
        <v>1.205033274907805</v>
      </c>
      <c r="E221" s="140">
        <v>0.164900031767795</v>
      </c>
      <c r="F221" s="140">
        <v>3.5610399027373001E-2</v>
      </c>
      <c r="H221" s="133">
        <f t="shared" si="15"/>
        <v>3143.4608300390528</v>
      </c>
      <c r="I221" s="48"/>
      <c r="K221" s="48"/>
      <c r="Q221" s="133">
        <f t="shared" si="16"/>
        <v>3175.3990147555915</v>
      </c>
      <c r="R221" s="133">
        <f t="shared" si="17"/>
        <v>3207.656581319296</v>
      </c>
      <c r="S221" s="133">
        <f t="shared" si="18"/>
        <v>3240.2367235486377</v>
      </c>
      <c r="T221" s="133">
        <f t="shared" si="19"/>
        <v>3273.1426672002726</v>
      </c>
      <c r="X221" s="125"/>
      <c r="AD221" s="127"/>
    </row>
    <row r="222" spans="2:30" ht="14.25" customHeight="1" x14ac:dyDescent="0.35">
      <c r="B222" s="140">
        <v>36.226203473267532</v>
      </c>
      <c r="C222" s="140">
        <v>-0.97412625192792801</v>
      </c>
      <c r="D222" s="140">
        <v>4.833917987479178</v>
      </c>
      <c r="E222" s="140">
        <v>2.197924415095E-3</v>
      </c>
      <c r="F222" s="140">
        <v>7.7214754965419005E-2</v>
      </c>
      <c r="H222" s="133">
        <f t="shared" si="15"/>
        <v>-191.39227897751971</v>
      </c>
      <c r="I222" s="48"/>
      <c r="K222" s="48"/>
      <c r="Q222" s="133">
        <f t="shared" si="16"/>
        <v>-127.756750021877</v>
      </c>
      <c r="R222" s="133">
        <f t="shared" si="17"/>
        <v>-63.484865776676997</v>
      </c>
      <c r="S222" s="133">
        <f t="shared" si="18"/>
        <v>1.4297373109739056</v>
      </c>
      <c r="T222" s="133">
        <f t="shared" si="19"/>
        <v>66.9934864295019</v>
      </c>
      <c r="X222" s="125"/>
      <c r="AD222" s="127"/>
    </row>
    <row r="223" spans="2:30" ht="14.25" customHeight="1" x14ac:dyDescent="0.35">
      <c r="B223" s="140">
        <v>8.0524792563042968</v>
      </c>
      <c r="C223" s="140">
        <v>6.6099814422753006E-2</v>
      </c>
      <c r="D223" s="140">
        <v>0.79318210540938106</v>
      </c>
      <c r="E223" s="140">
        <v>0.22602216262180899</v>
      </c>
      <c r="F223" s="140">
        <v>3.9714083571347002E-2</v>
      </c>
      <c r="H223" s="133">
        <f t="shared" si="15"/>
        <v>2502.5050208966713</v>
      </c>
      <c r="I223" s="48"/>
      <c r="K223" s="48"/>
      <c r="Q223" s="133">
        <f t="shared" si="16"/>
        <v>2537.1275979341026</v>
      </c>
      <c r="R223" s="133">
        <f t="shared" si="17"/>
        <v>2572.0964007419088</v>
      </c>
      <c r="S223" s="133">
        <f t="shared" si="18"/>
        <v>2607.4148915777928</v>
      </c>
      <c r="T223" s="133">
        <f t="shared" si="19"/>
        <v>2643.0865673220355</v>
      </c>
      <c r="X223" s="125"/>
      <c r="AD223" s="127"/>
    </row>
    <row r="224" spans="2:30" ht="14.25" customHeight="1" x14ac:dyDescent="0.35">
      <c r="B224" s="140">
        <v>3.4059954708486488</v>
      </c>
      <c r="C224" s="140">
        <v>-0.78612667777372003</v>
      </c>
      <c r="D224" s="140">
        <v>3.1405950360503101</v>
      </c>
      <c r="E224" s="140">
        <v>4.9347153111623E-2</v>
      </c>
      <c r="F224" s="140">
        <v>4.1583668039202999E-2</v>
      </c>
      <c r="H224" s="133">
        <f t="shared" si="15"/>
        <v>2149.4603075716914</v>
      </c>
      <c r="I224" s="48"/>
      <c r="K224" s="48"/>
      <c r="Q224" s="133">
        <f t="shared" si="16"/>
        <v>2189.3385797066353</v>
      </c>
      <c r="R224" s="133">
        <f t="shared" si="17"/>
        <v>2229.6156345629292</v>
      </c>
      <c r="S224" s="133">
        <f t="shared" si="18"/>
        <v>2270.295459967786</v>
      </c>
      <c r="T224" s="133">
        <f t="shared" si="19"/>
        <v>2311.3820836266914</v>
      </c>
      <c r="X224" s="125"/>
      <c r="AD224" s="127"/>
    </row>
    <row r="225" spans="2:30" ht="14.25" customHeight="1" x14ac:dyDescent="0.35">
      <c r="B225" s="140">
        <v>4.1542940288770001E-2</v>
      </c>
      <c r="C225" s="140">
        <v>1.3767468423526E-2</v>
      </c>
      <c r="D225" s="140">
        <v>1.429087289566302</v>
      </c>
      <c r="E225" s="140">
        <v>0.198915460360889</v>
      </c>
      <c r="F225" s="140">
        <v>2.3171561505338001E-2</v>
      </c>
      <c r="H225" s="133">
        <f t="shared" si="15"/>
        <v>2945.5627823636</v>
      </c>
      <c r="I225" s="48"/>
      <c r="K225" s="48"/>
      <c r="Q225" s="133">
        <f t="shared" si="16"/>
        <v>2974.8316801338151</v>
      </c>
      <c r="R225" s="133">
        <f t="shared" si="17"/>
        <v>3004.3932668817324</v>
      </c>
      <c r="S225" s="133">
        <f t="shared" si="18"/>
        <v>3034.2504694971294</v>
      </c>
      <c r="T225" s="133">
        <f t="shared" si="19"/>
        <v>3064.4062441386795</v>
      </c>
      <c r="X225" s="125"/>
      <c r="AD225" s="127"/>
    </row>
    <row r="226" spans="2:30" ht="14.25" customHeight="1" x14ac:dyDescent="0.35">
      <c r="B226" s="140">
        <v>36.16996852051502</v>
      </c>
      <c r="C226" s="140">
        <v>-0.19047541813784499</v>
      </c>
      <c r="D226" s="140">
        <v>3.49581388416913</v>
      </c>
      <c r="E226" s="140">
        <v>0.33316884117274798</v>
      </c>
      <c r="F226" s="140">
        <v>1.8558712096438001E-2</v>
      </c>
      <c r="H226" s="133">
        <f t="shared" si="15"/>
        <v>-562.17352735130123</v>
      </c>
      <c r="I226" s="48"/>
      <c r="K226" s="48"/>
      <c r="Q226" s="133">
        <f t="shared" si="16"/>
        <v>-516.10960999999713</v>
      </c>
      <c r="R226" s="133">
        <f t="shared" si="17"/>
        <v>-469.58505347518087</v>
      </c>
      <c r="S226" s="133">
        <f t="shared" si="18"/>
        <v>-422.59525138511617</v>
      </c>
      <c r="T226" s="133">
        <f t="shared" si="19"/>
        <v>-375.13555127415077</v>
      </c>
      <c r="X226" s="125"/>
      <c r="AD226" s="127"/>
    </row>
    <row r="227" spans="2:30" ht="14.25" customHeight="1" x14ac:dyDescent="0.35">
      <c r="B227" s="140">
        <v>7.3527459761350906</v>
      </c>
      <c r="C227" s="140">
        <v>-2.720607781989739</v>
      </c>
      <c r="D227" s="140">
        <v>5.0481608784458816</v>
      </c>
      <c r="E227" s="140">
        <v>9.0681761660469998E-3</v>
      </c>
      <c r="F227" s="140">
        <v>3.5127904506123998E-2</v>
      </c>
      <c r="H227" s="133">
        <f t="shared" si="15"/>
        <v>-1185.6361185743535</v>
      </c>
      <c r="I227" s="48"/>
      <c r="K227" s="48"/>
      <c r="Q227" s="133">
        <f t="shared" si="16"/>
        <v>-1139.7967686511249</v>
      </c>
      <c r="R227" s="133">
        <f t="shared" si="17"/>
        <v>-1093.4990252286639</v>
      </c>
      <c r="S227" s="133">
        <f t="shared" si="18"/>
        <v>-1046.7383043719778</v>
      </c>
      <c r="T227" s="133">
        <f t="shared" si="19"/>
        <v>-999.509976306726</v>
      </c>
      <c r="X227" s="125"/>
      <c r="AD227" s="127"/>
    </row>
    <row r="228" spans="2:30" ht="14.25" customHeight="1" x14ac:dyDescent="0.35">
      <c r="B228" s="140">
        <v>6.7001420675103462</v>
      </c>
      <c r="C228" s="140">
        <v>-2.3697957023576001E-2</v>
      </c>
      <c r="D228" s="140">
        <v>3.8692023679580002E-2</v>
      </c>
      <c r="E228" s="140">
        <v>9.8876573473601001E-2</v>
      </c>
      <c r="F228" s="140">
        <v>7.3029256777569995E-2</v>
      </c>
      <c r="H228" s="133">
        <f t="shared" si="15"/>
        <v>2963.6880214085518</v>
      </c>
      <c r="I228" s="48"/>
      <c r="K228" s="48"/>
      <c r="Q228" s="133">
        <f t="shared" si="16"/>
        <v>3002.6953195410906</v>
      </c>
      <c r="R228" s="133">
        <f t="shared" si="17"/>
        <v>3042.0926906549548</v>
      </c>
      <c r="S228" s="133">
        <f t="shared" si="18"/>
        <v>3081.8840354799577</v>
      </c>
      <c r="T228" s="133">
        <f t="shared" si="19"/>
        <v>3122.0732937532107</v>
      </c>
      <c r="AD228" s="127"/>
    </row>
    <row r="229" spans="2:30" ht="14.25" customHeight="1" x14ac:dyDescent="0.35">
      <c r="B229" s="140">
        <v>6.6298559235089547</v>
      </c>
      <c r="C229" s="140">
        <v>-0.23381310370828201</v>
      </c>
      <c r="D229" s="140">
        <v>1.093513270690889</v>
      </c>
      <c r="E229" s="140">
        <v>0.20157536232606499</v>
      </c>
      <c r="F229" s="140">
        <v>5.4794176791521002E-2</v>
      </c>
      <c r="H229" s="133">
        <f t="shared" si="15"/>
        <v>2906.3682361482392</v>
      </c>
      <c r="I229" s="48"/>
      <c r="K229" s="48"/>
      <c r="Q229" s="133">
        <f t="shared" si="16"/>
        <v>2948.4054732212699</v>
      </c>
      <c r="R229" s="133">
        <f t="shared" si="17"/>
        <v>2990.8630826650319</v>
      </c>
      <c r="S229" s="133">
        <f t="shared" si="18"/>
        <v>3033.7452682032308</v>
      </c>
      <c r="T229" s="133">
        <f t="shared" si="19"/>
        <v>3077.0562755968122</v>
      </c>
      <c r="X229" s="125"/>
      <c r="AD229" s="127"/>
    </row>
    <row r="230" spans="2:30" ht="14.25" customHeight="1" x14ac:dyDescent="0.35">
      <c r="B230" s="140">
        <v>26.02343944426525</v>
      </c>
      <c r="C230" s="140">
        <v>-0.74622455097274099</v>
      </c>
      <c r="D230" s="140">
        <v>1.5290936332794991</v>
      </c>
      <c r="E230" s="140">
        <v>0.254136285068366</v>
      </c>
      <c r="F230" s="140">
        <v>8.9999273024421997E-2</v>
      </c>
      <c r="H230" s="133">
        <f t="shared" si="15"/>
        <v>1560.0520519621423</v>
      </c>
      <c r="I230" s="48"/>
      <c r="K230" s="48"/>
      <c r="Q230" s="133">
        <f t="shared" si="16"/>
        <v>1623.5579830084635</v>
      </c>
      <c r="R230" s="133">
        <f t="shared" si="17"/>
        <v>1687.6989733652472</v>
      </c>
      <c r="S230" s="133">
        <f t="shared" si="18"/>
        <v>1752.4813736255996</v>
      </c>
      <c r="T230" s="133">
        <f t="shared" si="19"/>
        <v>1817.9115978885566</v>
      </c>
      <c r="X230" s="125"/>
      <c r="AD230" s="127"/>
    </row>
    <row r="231" spans="2:30" ht="14.25" customHeight="1" x14ac:dyDescent="0.35">
      <c r="B231" s="140">
        <v>4.83601217764451</v>
      </c>
      <c r="C231" s="140">
        <v>-1.915956564144857</v>
      </c>
      <c r="D231" s="140">
        <v>4.5255112681483869</v>
      </c>
      <c r="E231" s="140">
        <v>1.8641076770000001E-6</v>
      </c>
      <c r="F231" s="140">
        <v>3.5340110385235997E-2</v>
      </c>
      <c r="H231" s="133">
        <f t="shared" si="15"/>
        <v>227.04108389374574</v>
      </c>
      <c r="I231" s="48"/>
      <c r="K231" s="48"/>
      <c r="Q231" s="133">
        <f t="shared" si="16"/>
        <v>269.48591611691222</v>
      </c>
      <c r="R231" s="133">
        <f t="shared" si="17"/>
        <v>312.35519666231062</v>
      </c>
      <c r="S231" s="133">
        <f t="shared" si="18"/>
        <v>355.65317001316293</v>
      </c>
      <c r="T231" s="133">
        <f t="shared" si="19"/>
        <v>399.38412309752357</v>
      </c>
      <c r="X231" s="125"/>
      <c r="AD231" s="127"/>
    </row>
    <row r="232" spans="2:30" ht="14.25" customHeight="1" x14ac:dyDescent="0.35">
      <c r="B232" s="140">
        <v>2.2343181859291121</v>
      </c>
      <c r="C232" s="140">
        <v>-4.9603567449138998E-2</v>
      </c>
      <c r="D232" s="140">
        <v>1.1445103768215501</v>
      </c>
      <c r="E232" s="140">
        <v>0.18461190202309499</v>
      </c>
      <c r="F232" s="140">
        <v>4.0024298294918E-2</v>
      </c>
      <c r="H232" s="133">
        <f t="shared" si="15"/>
        <v>3078.7260444933713</v>
      </c>
      <c r="I232" s="48"/>
      <c r="K232" s="48"/>
      <c r="Q232" s="133">
        <f t="shared" si="16"/>
        <v>3113.3718334061236</v>
      </c>
      <c r="R232" s="133">
        <f t="shared" si="17"/>
        <v>3148.3640802080035</v>
      </c>
      <c r="S232" s="133">
        <f t="shared" si="18"/>
        <v>3183.706249477902</v>
      </c>
      <c r="T232" s="133">
        <f t="shared" si="19"/>
        <v>3219.4018404405001</v>
      </c>
      <c r="X232" s="125"/>
      <c r="AD232" s="127"/>
    </row>
    <row r="233" spans="2:30" ht="14.25" customHeight="1" x14ac:dyDescent="0.35">
      <c r="B233" s="140">
        <v>4.9792735425559931</v>
      </c>
      <c r="C233" s="140">
        <v>0.106907329653255</v>
      </c>
      <c r="D233" s="140">
        <v>1.6128192050151759</v>
      </c>
      <c r="E233" s="140">
        <v>0.12891535726883899</v>
      </c>
      <c r="F233" s="140">
        <v>3.6367855518111003E-2</v>
      </c>
      <c r="H233" s="133">
        <f t="shared" si="15"/>
        <v>2800.2874414428884</v>
      </c>
      <c r="I233" s="48"/>
      <c r="K233" s="48"/>
      <c r="Q233" s="133">
        <f t="shared" si="16"/>
        <v>2833.063073514566</v>
      </c>
      <c r="R233" s="133">
        <f t="shared" si="17"/>
        <v>2866.1664619069611</v>
      </c>
      <c r="S233" s="133">
        <f t="shared" si="18"/>
        <v>2899.60088418328</v>
      </c>
      <c r="T233" s="133">
        <f t="shared" si="19"/>
        <v>2933.3696506823621</v>
      </c>
      <c r="X233" s="125"/>
      <c r="AD233" s="127"/>
    </row>
    <row r="234" spans="2:30" ht="14.25" customHeight="1" x14ac:dyDescent="0.35">
      <c r="B234" s="140">
        <v>16.22848488518277</v>
      </c>
      <c r="C234" s="140">
        <v>-1.344113222246005</v>
      </c>
      <c r="D234" s="140">
        <v>2.165693300505148</v>
      </c>
      <c r="E234" s="140">
        <v>0.33499948098308202</v>
      </c>
      <c r="F234" s="140">
        <v>6.6010890651611004E-2</v>
      </c>
      <c r="H234" s="133">
        <f t="shared" si="15"/>
        <v>1499.6793934381747</v>
      </c>
      <c r="I234" s="48"/>
      <c r="K234" s="48"/>
      <c r="Q234" s="133">
        <f t="shared" si="16"/>
        <v>1560.0126292317261</v>
      </c>
      <c r="R234" s="133">
        <f t="shared" si="17"/>
        <v>1620.9491973832135</v>
      </c>
      <c r="S234" s="133">
        <f t="shared" si="18"/>
        <v>1682.4951312162157</v>
      </c>
      <c r="T234" s="133">
        <f t="shared" si="19"/>
        <v>1744.6565243875477</v>
      </c>
      <c r="X234" s="125"/>
      <c r="AD234" s="127"/>
    </row>
    <row r="235" spans="2:30" ht="14.25" customHeight="1" x14ac:dyDescent="0.35">
      <c r="B235" s="140">
        <v>0.39721301339784398</v>
      </c>
      <c r="C235" s="140">
        <v>5.7930537078415001E-2</v>
      </c>
      <c r="D235" s="140">
        <v>0.91243650366419704</v>
      </c>
      <c r="E235" s="140">
        <v>0.17393063656792901</v>
      </c>
      <c r="F235" s="140">
        <v>3.5536079804994999E-2</v>
      </c>
      <c r="H235" s="133">
        <f t="shared" si="15"/>
        <v>3116.9990785092323</v>
      </c>
      <c r="I235" s="48"/>
      <c r="K235" s="48"/>
      <c r="Q235" s="133">
        <f t="shared" si="16"/>
        <v>3147.6805564637625</v>
      </c>
      <c r="R235" s="133">
        <f t="shared" si="17"/>
        <v>3178.6688491978384</v>
      </c>
      <c r="S235" s="133">
        <f t="shared" si="18"/>
        <v>3209.9670248592547</v>
      </c>
      <c r="T235" s="133">
        <f t="shared" si="19"/>
        <v>3241.578182277286</v>
      </c>
      <c r="X235" s="125"/>
      <c r="AD235" s="127"/>
    </row>
    <row r="236" spans="2:30" ht="14.25" customHeight="1" x14ac:dyDescent="0.35">
      <c r="B236" s="140">
        <v>7.9845897119316787</v>
      </c>
      <c r="C236" s="140">
        <v>-1.8202238434539001E-2</v>
      </c>
      <c r="D236" s="140">
        <v>0.23930396445291599</v>
      </c>
      <c r="E236" s="140">
        <v>4.6701461474198E-2</v>
      </c>
      <c r="F236" s="140">
        <v>7.7301001563997995E-2</v>
      </c>
      <c r="H236" s="133">
        <f t="shared" si="15"/>
        <v>2843.5271936093623</v>
      </c>
      <c r="I236" s="48"/>
      <c r="K236" s="48"/>
      <c r="Q236" s="133">
        <f t="shared" si="16"/>
        <v>2882.9525997083201</v>
      </c>
      <c r="R236" s="133">
        <f t="shared" si="17"/>
        <v>2922.7722598682681</v>
      </c>
      <c r="S236" s="133">
        <f t="shared" si="18"/>
        <v>2962.990116629815</v>
      </c>
      <c r="T236" s="133">
        <f t="shared" si="19"/>
        <v>3003.6101519589783</v>
      </c>
      <c r="X236" s="125"/>
      <c r="AD236" s="127"/>
    </row>
    <row r="237" spans="2:30" ht="14.25" customHeight="1" x14ac:dyDescent="0.35">
      <c r="B237" s="140">
        <v>20.266787553418698</v>
      </c>
      <c r="C237" s="140">
        <v>0.106867771053301</v>
      </c>
      <c r="D237" s="140">
        <v>0.93764268679459695</v>
      </c>
      <c r="E237" s="140">
        <v>0.165984432120276</v>
      </c>
      <c r="F237" s="140">
        <v>7.0598858354911004E-2</v>
      </c>
      <c r="H237" s="133">
        <f t="shared" si="15"/>
        <v>2136.7419030742676</v>
      </c>
      <c r="I237" s="48"/>
      <c r="K237" s="48"/>
      <c r="Q237" s="133">
        <f t="shared" si="16"/>
        <v>2183.3115788432815</v>
      </c>
      <c r="R237" s="133">
        <f t="shared" si="17"/>
        <v>2230.3469513699852</v>
      </c>
      <c r="S237" s="133">
        <f t="shared" si="18"/>
        <v>2277.8526776219564</v>
      </c>
      <c r="T237" s="133">
        <f t="shared" si="19"/>
        <v>2325.8334611364471</v>
      </c>
      <c r="X237" s="125"/>
      <c r="AD237" s="127"/>
    </row>
    <row r="238" spans="2:30" ht="14.25" customHeight="1" x14ac:dyDescent="0.35">
      <c r="B238" s="140">
        <v>35.859709594526613</v>
      </c>
      <c r="C238" s="140">
        <v>-1.0435326192398939</v>
      </c>
      <c r="D238" s="140">
        <v>5.0423678140634083</v>
      </c>
      <c r="E238" s="140">
        <v>2.4424155468289999E-3</v>
      </c>
      <c r="F238" s="140">
        <v>7.4582453944275998E-2</v>
      </c>
      <c r="H238" s="133">
        <f t="shared" si="15"/>
        <v>-264.05042278819883</v>
      </c>
      <c r="I238" s="48"/>
      <c r="K238" s="48"/>
      <c r="Q238" s="133">
        <f t="shared" si="16"/>
        <v>-200.40999040920224</v>
      </c>
      <c r="R238" s="133">
        <f t="shared" si="17"/>
        <v>-136.13315370641567</v>
      </c>
      <c r="S238" s="133">
        <f t="shared" si="18"/>
        <v>-71.21354863660099</v>
      </c>
      <c r="T238" s="133">
        <f t="shared" si="19"/>
        <v>-5.6447475160880458</v>
      </c>
      <c r="X238" s="125"/>
      <c r="AD238" s="127"/>
    </row>
    <row r="239" spans="2:30" ht="14.25" customHeight="1" x14ac:dyDescent="0.35">
      <c r="B239" s="140">
        <v>11.795553145846171</v>
      </c>
      <c r="C239" s="140">
        <v>1.3721027403595E-2</v>
      </c>
      <c r="D239" s="140">
        <v>0.45394518378723497</v>
      </c>
      <c r="E239" s="140">
        <v>3.4830103500000001E-7</v>
      </c>
      <c r="F239" s="140">
        <v>8.3527266624198002E-2</v>
      </c>
      <c r="H239" s="133">
        <f t="shared" si="15"/>
        <v>2558.8420167878248</v>
      </c>
      <c r="I239" s="48"/>
      <c r="K239" s="48"/>
      <c r="Q239" s="133">
        <f t="shared" si="16"/>
        <v>2599.951483282247</v>
      </c>
      <c r="R239" s="133">
        <f t="shared" si="17"/>
        <v>2641.4720444416139</v>
      </c>
      <c r="S239" s="133">
        <f t="shared" si="18"/>
        <v>2683.4078112125744</v>
      </c>
      <c r="T239" s="133">
        <f t="shared" si="19"/>
        <v>2725.7629356512443</v>
      </c>
      <c r="X239" s="125"/>
      <c r="AD239" s="127"/>
    </row>
    <row r="240" spans="2:30" ht="14.25" customHeight="1" x14ac:dyDescent="0.35">
      <c r="B240" s="140">
        <v>1.000166823352276</v>
      </c>
      <c r="C240" s="140">
        <v>5.7567721417946999E-2</v>
      </c>
      <c r="D240" s="140">
        <v>1.2248301430182531</v>
      </c>
      <c r="E240" s="140">
        <v>0.16958579563625301</v>
      </c>
      <c r="F240" s="140">
        <v>3.4181041427436998E-2</v>
      </c>
      <c r="H240" s="133">
        <f t="shared" si="15"/>
        <v>3131.3815794000948</v>
      </c>
      <c r="I240" s="48"/>
      <c r="K240" s="48"/>
      <c r="Q240" s="133">
        <f t="shared" si="16"/>
        <v>3163.0189972949565</v>
      </c>
      <c r="R240" s="133">
        <f t="shared" si="17"/>
        <v>3194.9727893687668</v>
      </c>
      <c r="S240" s="133">
        <f t="shared" si="18"/>
        <v>3227.2461193633162</v>
      </c>
      <c r="T240" s="133">
        <f t="shared" si="19"/>
        <v>3259.8421826578101</v>
      </c>
      <c r="AD240" s="127"/>
    </row>
    <row r="241" spans="2:30" ht="14.25" customHeight="1" x14ac:dyDescent="0.35">
      <c r="B241" s="140">
        <v>4.9010773984519999E-3</v>
      </c>
      <c r="C241" s="140">
        <v>0.100726928643484</v>
      </c>
      <c r="D241" s="140">
        <v>5.180468873928E-3</v>
      </c>
      <c r="E241" s="140">
        <v>0.105213660860459</v>
      </c>
      <c r="F241" s="140">
        <v>5.4078842745497999E-2</v>
      </c>
      <c r="H241" s="133">
        <f t="shared" si="15"/>
        <v>3217.7072547457401</v>
      </c>
      <c r="I241" s="48"/>
      <c r="K241" s="48"/>
      <c r="Q241" s="133">
        <f t="shared" si="16"/>
        <v>3248.1185457626852</v>
      </c>
      <c r="R241" s="133">
        <f t="shared" si="17"/>
        <v>3278.8339496898002</v>
      </c>
      <c r="S241" s="133">
        <f t="shared" si="18"/>
        <v>3309.8565076561858</v>
      </c>
      <c r="T241" s="133">
        <f t="shared" si="19"/>
        <v>3341.1892912022358</v>
      </c>
      <c r="X241" s="125"/>
      <c r="AD241" s="127"/>
    </row>
    <row r="242" spans="2:30" ht="14.25" customHeight="1" x14ac:dyDescent="0.35">
      <c r="B242" s="140">
        <v>25.061107674415648</v>
      </c>
      <c r="C242" s="140">
        <v>0.10659397135985001</v>
      </c>
      <c r="D242" s="140">
        <v>1.630356441074071</v>
      </c>
      <c r="E242" s="140">
        <v>0.33453670748528302</v>
      </c>
      <c r="F242" s="140">
        <v>1.8544808532215001E-2</v>
      </c>
      <c r="H242" s="133">
        <f t="shared" si="15"/>
        <v>373.0676979930912</v>
      </c>
      <c r="I242" s="48"/>
      <c r="K242" s="48"/>
      <c r="Q242" s="133">
        <f t="shared" si="16"/>
        <v>408.4121300570871</v>
      </c>
      <c r="R242" s="133">
        <f t="shared" si="17"/>
        <v>444.11000644172236</v>
      </c>
      <c r="S242" s="133">
        <f t="shared" si="18"/>
        <v>480.16486159020485</v>
      </c>
      <c r="T242" s="133">
        <f t="shared" si="19"/>
        <v>516.58026529017172</v>
      </c>
      <c r="X242" s="125"/>
      <c r="AD242" s="127"/>
    </row>
    <row r="243" spans="2:30" ht="14.25" customHeight="1" x14ac:dyDescent="0.35">
      <c r="B243" s="140">
        <v>2.2928593080023369</v>
      </c>
      <c r="C243" s="140">
        <v>-0.74955090521822398</v>
      </c>
      <c r="D243" s="140">
        <v>2.38629081927066</v>
      </c>
      <c r="E243" s="140">
        <v>2.2449313851684E-2</v>
      </c>
      <c r="F243" s="140">
        <v>4.9420718507615001E-2</v>
      </c>
      <c r="H243" s="133">
        <f t="shared" si="15"/>
        <v>2147.8987573835752</v>
      </c>
      <c r="I243" s="48"/>
      <c r="K243" s="48"/>
      <c r="Q243" s="133">
        <f t="shared" si="16"/>
        <v>2185.6303575752477</v>
      </c>
      <c r="R243" s="133">
        <f t="shared" si="17"/>
        <v>2223.7392737688369</v>
      </c>
      <c r="S243" s="133">
        <f t="shared" si="18"/>
        <v>2262.2292791243626</v>
      </c>
      <c r="T243" s="133">
        <f t="shared" si="19"/>
        <v>2301.104184533443</v>
      </c>
      <c r="X243" s="125"/>
      <c r="AD243" s="127"/>
    </row>
    <row r="244" spans="2:30" ht="14.25" customHeight="1" x14ac:dyDescent="0.35">
      <c r="B244" s="140">
        <v>1.9131371471800001E-4</v>
      </c>
      <c r="C244" s="140">
        <v>0.10699964113402</v>
      </c>
      <c r="D244" s="140">
        <v>4.0096179389990001E-3</v>
      </c>
      <c r="E244" s="140">
        <v>0.10307864661536301</v>
      </c>
      <c r="F244" s="140">
        <v>5.2616910267857003E-2</v>
      </c>
      <c r="H244" s="133">
        <f t="shared" si="15"/>
        <v>3150.2496076735815</v>
      </c>
      <c r="I244" s="48"/>
      <c r="K244" s="48"/>
      <c r="Q244" s="133">
        <f t="shared" si="16"/>
        <v>3179.8696576301254</v>
      </c>
      <c r="R244" s="133">
        <f t="shared" si="17"/>
        <v>3209.7859080862354</v>
      </c>
      <c r="S244" s="133">
        <f t="shared" si="18"/>
        <v>3240.0013210469065</v>
      </c>
      <c r="T244" s="133">
        <f t="shared" si="19"/>
        <v>3270.5188881371841</v>
      </c>
      <c r="AD244" s="127"/>
    </row>
    <row r="245" spans="2:30" ht="14.25" customHeight="1" x14ac:dyDescent="0.35">
      <c r="B245" s="140">
        <v>2.7799333860191001E-2</v>
      </c>
      <c r="C245" s="140">
        <v>-2.1857280198408549</v>
      </c>
      <c r="D245" s="140">
        <v>4.0058243214939182</v>
      </c>
      <c r="E245" s="140">
        <v>3.3487556874392997E-2</v>
      </c>
      <c r="F245" s="140">
        <v>3.0583418432944001E-2</v>
      </c>
      <c r="H245" s="133">
        <f t="shared" si="15"/>
        <v>49.213824053473445</v>
      </c>
      <c r="I245" s="48"/>
      <c r="K245" s="48"/>
      <c r="Q245" s="133">
        <f t="shared" si="16"/>
        <v>88.201875412225718</v>
      </c>
      <c r="R245" s="133">
        <f t="shared" si="17"/>
        <v>127.57980728456619</v>
      </c>
      <c r="S245" s="133">
        <f t="shared" si="18"/>
        <v>167.35151847562952</v>
      </c>
      <c r="T245" s="133">
        <f t="shared" si="19"/>
        <v>207.52094677860373</v>
      </c>
      <c r="AD245" s="127"/>
    </row>
    <row r="246" spans="2:30" ht="14.25" customHeight="1" x14ac:dyDescent="0.35">
      <c r="B246" s="140">
        <v>1.8802557561000002E-5</v>
      </c>
      <c r="C246" s="140">
        <v>-1.34649973270936</v>
      </c>
      <c r="D246" s="140">
        <v>3.8093812035723</v>
      </c>
      <c r="E246" s="140">
        <v>3.6947978999999998E-7</v>
      </c>
      <c r="F246" s="140">
        <v>3.1640861767907001E-2</v>
      </c>
      <c r="H246" s="133">
        <f t="shared" si="15"/>
        <v>1290.8180116383687</v>
      </c>
      <c r="I246" s="48"/>
      <c r="K246" s="48"/>
      <c r="Q246" s="133">
        <f t="shared" si="16"/>
        <v>1327.4184219059825</v>
      </c>
      <c r="R246" s="133">
        <f t="shared" si="17"/>
        <v>1364.3848362762724</v>
      </c>
      <c r="S246" s="133">
        <f t="shared" si="18"/>
        <v>1401.7209147902654</v>
      </c>
      <c r="T246" s="133">
        <f t="shared" si="19"/>
        <v>1439.4303540893984</v>
      </c>
      <c r="AD246" s="127"/>
    </row>
    <row r="247" spans="2:30" ht="14.25" customHeight="1" x14ac:dyDescent="0.35">
      <c r="B247" s="140">
        <v>18.754832665989799</v>
      </c>
      <c r="C247" s="140">
        <v>-1.2423911466744859</v>
      </c>
      <c r="D247" s="140">
        <v>3.6955008582466791</v>
      </c>
      <c r="E247" s="140">
        <v>0.27320365624401999</v>
      </c>
      <c r="F247" s="140">
        <v>5.7128766896243001E-2</v>
      </c>
      <c r="H247" s="133">
        <f t="shared" si="15"/>
        <v>1495.246438350689</v>
      </c>
      <c r="I247" s="48"/>
      <c r="K247" s="48"/>
      <c r="Q247" s="133">
        <f t="shared" si="16"/>
        <v>1557.1214784550125</v>
      </c>
      <c r="R247" s="133">
        <f t="shared" si="17"/>
        <v>1619.6152689603794</v>
      </c>
      <c r="S247" s="133">
        <f t="shared" si="18"/>
        <v>1682.7339973708006</v>
      </c>
      <c r="T247" s="133">
        <f t="shared" si="19"/>
        <v>1746.4839130653252</v>
      </c>
      <c r="X247" s="125"/>
      <c r="AD247" s="127"/>
    </row>
    <row r="248" spans="2:30" ht="14.25" customHeight="1" x14ac:dyDescent="0.35">
      <c r="B248" s="140">
        <v>25.410128293844569</v>
      </c>
      <c r="C248" s="140">
        <v>-2.5359818230240139</v>
      </c>
      <c r="D248" s="140">
        <v>2.4302735943743712</v>
      </c>
      <c r="E248" s="140">
        <v>1.771266614149E-3</v>
      </c>
      <c r="F248" s="140">
        <v>8.9842327097994001E-2</v>
      </c>
      <c r="H248" s="133">
        <f t="shared" si="15"/>
        <v>-2304.116766930978</v>
      </c>
      <c r="I248" s="48"/>
      <c r="K248" s="48"/>
      <c r="Q248" s="133">
        <f t="shared" si="16"/>
        <v>-2248.5805957704515</v>
      </c>
      <c r="R248" s="133">
        <f t="shared" si="17"/>
        <v>-2192.4890628983194</v>
      </c>
      <c r="S248" s="133">
        <f t="shared" si="18"/>
        <v>-2135.8366146974658</v>
      </c>
      <c r="T248" s="133">
        <f t="shared" si="19"/>
        <v>-2078.6176420146039</v>
      </c>
      <c r="X248" s="125"/>
      <c r="AD248" s="127"/>
    </row>
    <row r="249" spans="2:30" ht="14.25" customHeight="1" x14ac:dyDescent="0.35">
      <c r="B249" s="140">
        <v>1.7719268839322001E-2</v>
      </c>
      <c r="C249" s="140">
        <v>6.7047324132480005E-2</v>
      </c>
      <c r="D249" s="140">
        <v>1.5173677786828479</v>
      </c>
      <c r="E249" s="140">
        <v>0.12893100880024899</v>
      </c>
      <c r="F249" s="140">
        <v>3.0383308119987001E-2</v>
      </c>
      <c r="H249" s="133">
        <f t="shared" si="15"/>
        <v>3062.3309064334298</v>
      </c>
      <c r="I249" s="48"/>
      <c r="K249" s="48"/>
      <c r="Q249" s="133">
        <f t="shared" si="16"/>
        <v>3091.7981692026619</v>
      </c>
      <c r="R249" s="133">
        <f t="shared" si="17"/>
        <v>3121.5601045995863</v>
      </c>
      <c r="S249" s="133">
        <f t="shared" si="18"/>
        <v>3151.6196593504792</v>
      </c>
      <c r="T249" s="133">
        <f t="shared" si="19"/>
        <v>3181.9798096488817</v>
      </c>
      <c r="AD249" s="127"/>
    </row>
    <row r="250" spans="2:30" ht="14.25" customHeight="1" x14ac:dyDescent="0.35">
      <c r="B250" s="140">
        <v>6.036202122756257</v>
      </c>
      <c r="C250" s="140">
        <v>-0.26666506613372098</v>
      </c>
      <c r="D250" s="140">
        <v>1.108663898049137</v>
      </c>
      <c r="E250" s="140">
        <v>0.208617290396026</v>
      </c>
      <c r="F250" s="140">
        <v>5.3023561645089E-2</v>
      </c>
      <c r="H250" s="133">
        <f t="shared" si="15"/>
        <v>2891.6453712136827</v>
      </c>
      <c r="I250" s="48"/>
      <c r="K250" s="48"/>
      <c r="Q250" s="133">
        <f t="shared" si="16"/>
        <v>2933.32011976373</v>
      </c>
      <c r="R250" s="133">
        <f t="shared" si="17"/>
        <v>2975.4116157992771</v>
      </c>
      <c r="S250" s="133">
        <f t="shared" si="18"/>
        <v>3017.9240267951805</v>
      </c>
      <c r="T250" s="133">
        <f t="shared" si="19"/>
        <v>3060.8615619010425</v>
      </c>
      <c r="X250" s="125"/>
      <c r="AD250" s="127"/>
    </row>
    <row r="251" spans="2:30" ht="14.25" customHeight="1" x14ac:dyDescent="0.35">
      <c r="B251" s="140">
        <v>1.0993630974799999E-4</v>
      </c>
      <c r="C251" s="140">
        <v>8.8333851190840001E-2</v>
      </c>
      <c r="D251" s="140">
        <v>4.0177959959599996E-3</v>
      </c>
      <c r="E251" s="140">
        <v>0.124475726621564</v>
      </c>
      <c r="F251" s="140">
        <v>5.2825239677138001E-2</v>
      </c>
      <c r="H251" s="133">
        <f t="shared" si="15"/>
        <v>3238.1511744273516</v>
      </c>
      <c r="I251" s="48"/>
      <c r="K251" s="48"/>
      <c r="Q251" s="133">
        <f t="shared" si="16"/>
        <v>3268.9785633969495</v>
      </c>
      <c r="R251" s="133">
        <f t="shared" si="17"/>
        <v>3300.1142262562435</v>
      </c>
      <c r="S251" s="133">
        <f t="shared" si="18"/>
        <v>3331.5612457441302</v>
      </c>
      <c r="T251" s="133">
        <f t="shared" si="19"/>
        <v>3363.3227354268956</v>
      </c>
      <c r="X251" s="125"/>
      <c r="AD251" s="127"/>
    </row>
    <row r="252" spans="2:30" ht="14.25" customHeight="1" x14ac:dyDescent="0.35">
      <c r="B252" s="140">
        <v>36.119149093607511</v>
      </c>
      <c r="C252" s="140">
        <v>9.8916997132680998E-2</v>
      </c>
      <c r="D252" s="140">
        <v>5.0319438230687634</v>
      </c>
      <c r="E252" s="140">
        <v>5.9775720932636001E-2</v>
      </c>
      <c r="F252" s="140">
        <v>1.8407093781738E-2</v>
      </c>
      <c r="H252" s="133">
        <f t="shared" si="15"/>
        <v>-585.06781059998502</v>
      </c>
      <c r="I252" s="48"/>
      <c r="K252" s="48"/>
      <c r="Q252" s="133">
        <f t="shared" si="16"/>
        <v>-544.39272249077749</v>
      </c>
      <c r="R252" s="133">
        <f t="shared" si="17"/>
        <v>-503.31088350047708</v>
      </c>
      <c r="S252" s="133">
        <f t="shared" si="18"/>
        <v>-461.81822612027418</v>
      </c>
      <c r="T252" s="133">
        <f t="shared" si="19"/>
        <v>-419.91064216626876</v>
      </c>
      <c r="AD252" s="127"/>
    </row>
    <row r="253" spans="2:30" ht="14.25" customHeight="1" x14ac:dyDescent="0.35">
      <c r="B253" s="140">
        <v>0.19501826762580099</v>
      </c>
      <c r="C253" s="140">
        <v>8.4049677279984997E-2</v>
      </c>
      <c r="D253" s="140">
        <v>0.104598862888273</v>
      </c>
      <c r="E253" s="140">
        <v>0.13231662937285699</v>
      </c>
      <c r="F253" s="140">
        <v>5.1290580467829E-2</v>
      </c>
      <c r="H253" s="133">
        <f t="shared" si="15"/>
        <v>3232.7266837851039</v>
      </c>
      <c r="I253" s="48"/>
      <c r="K253" s="48"/>
      <c r="Q253" s="133">
        <f t="shared" si="16"/>
        <v>3263.8356668667939</v>
      </c>
      <c r="R253" s="133">
        <f t="shared" si="17"/>
        <v>3295.2557397793016</v>
      </c>
      <c r="S253" s="133">
        <f t="shared" si="18"/>
        <v>3326.9900134209338</v>
      </c>
      <c r="T253" s="133">
        <f t="shared" si="19"/>
        <v>3359.0416297989823</v>
      </c>
      <c r="X253" s="125"/>
      <c r="AD253" s="127"/>
    </row>
    <row r="254" spans="2:30" ht="14.25" customHeight="1" x14ac:dyDescent="0.35">
      <c r="B254" s="140">
        <v>7.5637721022999994E-5</v>
      </c>
      <c r="C254" s="140">
        <v>8.7288511248203998E-2</v>
      </c>
      <c r="D254" s="140">
        <v>8.2917344625260004E-3</v>
      </c>
      <c r="E254" s="140">
        <v>0.12821699367253001</v>
      </c>
      <c r="F254" s="140">
        <v>5.2341134767267997E-2</v>
      </c>
      <c r="H254" s="133">
        <f t="shared" si="15"/>
        <v>3235.9131203870556</v>
      </c>
      <c r="I254" s="48"/>
      <c r="K254" s="48"/>
      <c r="Q254" s="133">
        <f t="shared" si="16"/>
        <v>3266.7364761600697</v>
      </c>
      <c r="R254" s="133">
        <f t="shared" si="17"/>
        <v>3297.8680654908144</v>
      </c>
      <c r="S254" s="133">
        <f t="shared" si="18"/>
        <v>3329.310970714866</v>
      </c>
      <c r="T254" s="133">
        <f t="shared" si="19"/>
        <v>3361.0683049911586</v>
      </c>
      <c r="X254" s="125"/>
      <c r="AD254" s="127"/>
    </row>
    <row r="255" spans="2:30" ht="14.25" customHeight="1" x14ac:dyDescent="0.35">
      <c r="B255" s="140">
        <v>0.39712372755692599</v>
      </c>
      <c r="C255" s="140">
        <v>5.7917478559670998E-2</v>
      </c>
      <c r="D255" s="140">
        <v>0.91236739661747202</v>
      </c>
      <c r="E255" s="140">
        <v>0.17395153036107999</v>
      </c>
      <c r="F255" s="140">
        <v>3.5533503551035003E-2</v>
      </c>
      <c r="H255" s="133">
        <f t="shared" si="15"/>
        <v>3116.9378978667037</v>
      </c>
      <c r="I255" s="48"/>
      <c r="K255" s="48"/>
      <c r="Q255" s="133">
        <f t="shared" si="16"/>
        <v>3147.6188744714627</v>
      </c>
      <c r="R255" s="133">
        <f t="shared" si="17"/>
        <v>3178.6066608422689</v>
      </c>
      <c r="S255" s="133">
        <f t="shared" si="18"/>
        <v>3209.9043250767836</v>
      </c>
      <c r="T255" s="133">
        <f t="shared" si="19"/>
        <v>3241.5149659536437</v>
      </c>
      <c r="X255" s="125"/>
      <c r="AD255" s="127"/>
    </row>
    <row r="256" spans="2:30" ht="14.25" customHeight="1" x14ac:dyDescent="0.35">
      <c r="B256" s="140">
        <v>5.6562102038684046</v>
      </c>
      <c r="C256" s="140">
        <v>-3.5640337589255E-2</v>
      </c>
      <c r="D256" s="140">
        <v>4.0039454943630003E-3</v>
      </c>
      <c r="E256" s="140">
        <v>6.2241980875490002E-2</v>
      </c>
      <c r="F256" s="140">
        <v>7.5068733512672001E-2</v>
      </c>
      <c r="H256" s="133">
        <f t="shared" si="15"/>
        <v>2965.8224140736397</v>
      </c>
      <c r="I256" s="48"/>
      <c r="K256" s="48"/>
      <c r="Q256" s="133">
        <f t="shared" si="16"/>
        <v>3003.6661742825308</v>
      </c>
      <c r="R256" s="133">
        <f t="shared" si="17"/>
        <v>3041.888372093511</v>
      </c>
      <c r="S256" s="133">
        <f t="shared" si="18"/>
        <v>3080.4927918826011</v>
      </c>
      <c r="T256" s="133">
        <f t="shared" si="19"/>
        <v>3119.4832558695816</v>
      </c>
      <c r="X256" s="125"/>
      <c r="AD256" s="127"/>
    </row>
    <row r="257" spans="2:30" ht="14.25" customHeight="1" x14ac:dyDescent="0.35">
      <c r="B257" s="140">
        <v>1.4273678848453031</v>
      </c>
      <c r="C257" s="140">
        <v>9.8768886538915995E-2</v>
      </c>
      <c r="D257" s="140">
        <v>4.0033978486619997E-3</v>
      </c>
      <c r="E257" s="140">
        <v>0.119864321626134</v>
      </c>
      <c r="F257" s="140">
        <v>5.6106418719132002E-2</v>
      </c>
      <c r="H257" s="133">
        <f t="shared" si="15"/>
        <v>3193.0084058585776</v>
      </c>
      <c r="I257" s="48"/>
      <c r="K257" s="48"/>
      <c r="Q257" s="133">
        <f t="shared" si="16"/>
        <v>3225.108012444904</v>
      </c>
      <c r="R257" s="133">
        <f t="shared" si="17"/>
        <v>3257.5286150970942</v>
      </c>
      <c r="S257" s="133">
        <f t="shared" si="18"/>
        <v>3290.2734237758059</v>
      </c>
      <c r="T257" s="133">
        <f t="shared" si="19"/>
        <v>3323.3456805413048</v>
      </c>
      <c r="X257" s="125"/>
      <c r="AD257" s="127"/>
    </row>
    <row r="258" spans="2:30" ht="14.25" customHeight="1" x14ac:dyDescent="0.35">
      <c r="B258" s="140">
        <v>36.261693132793212</v>
      </c>
      <c r="C258" s="140">
        <v>-0.75489367247851202</v>
      </c>
      <c r="D258" s="140">
        <v>4.9760804722060428</v>
      </c>
      <c r="E258" s="140">
        <v>8.8208417640000006E-6</v>
      </c>
      <c r="F258" s="140">
        <v>7.5022118246980005E-2</v>
      </c>
      <c r="H258" s="133">
        <f t="shared" si="15"/>
        <v>159.40184872246937</v>
      </c>
      <c r="I258" s="48"/>
      <c r="K258" s="48"/>
      <c r="Q258" s="133">
        <f t="shared" si="16"/>
        <v>222.73525849558018</v>
      </c>
      <c r="R258" s="133">
        <f t="shared" si="17"/>
        <v>286.70200236642131</v>
      </c>
      <c r="S258" s="133">
        <f t="shared" si="18"/>
        <v>351.30841367597077</v>
      </c>
      <c r="T258" s="133">
        <f t="shared" si="19"/>
        <v>416.56088909861728</v>
      </c>
      <c r="X258" s="125"/>
      <c r="AD258" s="127"/>
    </row>
    <row r="259" spans="2:30" ht="14.25" customHeight="1" x14ac:dyDescent="0.35">
      <c r="B259" s="140">
        <v>2.3067608265000002E-5</v>
      </c>
      <c r="C259" s="140">
        <v>8.7465377708959999E-2</v>
      </c>
      <c r="D259" s="140">
        <v>4.0024900737809996E-3</v>
      </c>
      <c r="E259" s="140">
        <v>0.12790469160406601</v>
      </c>
      <c r="F259" s="140">
        <v>5.2440684192895999E-2</v>
      </c>
      <c r="H259" s="133">
        <f t="shared" si="15"/>
        <v>3236.7164908423902</v>
      </c>
      <c r="I259" s="48"/>
      <c r="K259" s="48"/>
      <c r="Q259" s="133">
        <f t="shared" si="16"/>
        <v>3267.5446980335782</v>
      </c>
      <c r="R259" s="133">
        <f t="shared" si="17"/>
        <v>3298.6811872966791</v>
      </c>
      <c r="S259" s="133">
        <f t="shared" si="18"/>
        <v>3330.1290414524105</v>
      </c>
      <c r="T259" s="133">
        <f t="shared" si="19"/>
        <v>3361.891374149699</v>
      </c>
      <c r="X259" s="125"/>
      <c r="AD259" s="127"/>
    </row>
    <row r="260" spans="2:30" ht="14.25" customHeight="1" x14ac:dyDescent="0.35">
      <c r="B260" s="140">
        <v>0.241463547625001</v>
      </c>
      <c r="C260" s="140">
        <v>1.3006638203037E-2</v>
      </c>
      <c r="D260" s="140">
        <v>1.285248991798261</v>
      </c>
      <c r="E260" s="140">
        <v>0.20295248574997801</v>
      </c>
      <c r="F260" s="140">
        <v>2.5263193700107999E-2</v>
      </c>
      <c r="H260" s="133">
        <f t="shared" si="15"/>
        <v>2951.6954881116535</v>
      </c>
      <c r="I260" s="48"/>
      <c r="K260" s="48"/>
      <c r="Q260" s="133">
        <f t="shared" si="16"/>
        <v>2981.3062552433967</v>
      </c>
      <c r="R260" s="133">
        <f t="shared" si="17"/>
        <v>3011.2131300464571</v>
      </c>
      <c r="S260" s="133">
        <f t="shared" si="18"/>
        <v>3041.419073597549</v>
      </c>
      <c r="T260" s="133">
        <f t="shared" si="19"/>
        <v>3071.9270765841511</v>
      </c>
      <c r="X260" s="125"/>
      <c r="AD260" s="127"/>
    </row>
    <row r="261" spans="2:30" ht="14.25" customHeight="1" x14ac:dyDescent="0.35">
      <c r="B261" s="140">
        <v>0.27785328579999402</v>
      </c>
      <c r="C261" s="140">
        <v>7.4381668546825999E-2</v>
      </c>
      <c r="D261" s="140">
        <v>0.40879944820221398</v>
      </c>
      <c r="E261" s="140">
        <v>0.14913007675571799</v>
      </c>
      <c r="F261" s="140">
        <v>4.5112441423297997E-2</v>
      </c>
      <c r="H261" s="133">
        <f t="shared" si="15"/>
        <v>3183.1694334734448</v>
      </c>
      <c r="I261" s="48"/>
      <c r="K261" s="48"/>
      <c r="Q261" s="133">
        <f t="shared" si="16"/>
        <v>3214.0636495250492</v>
      </c>
      <c r="R261" s="133">
        <f t="shared" si="17"/>
        <v>3245.26680773717</v>
      </c>
      <c r="S261" s="133">
        <f t="shared" si="18"/>
        <v>3276.7819975314114</v>
      </c>
      <c r="T261" s="133">
        <f t="shared" si="19"/>
        <v>3308.6123392235959</v>
      </c>
      <c r="AD261" s="127"/>
    </row>
    <row r="262" spans="2:30" ht="14.25" customHeight="1" x14ac:dyDescent="0.35">
      <c r="B262" s="140">
        <v>5.4952821842647417</v>
      </c>
      <c r="C262" s="140">
        <v>-0.27035321299332998</v>
      </c>
      <c r="D262" s="140">
        <v>1.002549727517144</v>
      </c>
      <c r="E262" s="140">
        <v>0.20783649200459001</v>
      </c>
      <c r="F262" s="140">
        <v>5.2822689173509997E-2</v>
      </c>
      <c r="H262" s="133">
        <f t="shared" si="15"/>
        <v>2882.7848490856586</v>
      </c>
      <c r="I262" s="48"/>
      <c r="K262" s="48"/>
      <c r="Q262" s="133">
        <f t="shared" si="16"/>
        <v>2923.7130520601836</v>
      </c>
      <c r="R262" s="133">
        <f t="shared" si="17"/>
        <v>2965.0505370644551</v>
      </c>
      <c r="S262" s="133">
        <f t="shared" si="18"/>
        <v>3006.8013969187687</v>
      </c>
      <c r="T262" s="133">
        <f t="shared" si="19"/>
        <v>3048.9697653716257</v>
      </c>
      <c r="X262" s="125"/>
      <c r="AD262" s="127"/>
    </row>
    <row r="263" spans="2:30" ht="14.25" customHeight="1" x14ac:dyDescent="0.35">
      <c r="B263" s="140">
        <v>13.80409325507717</v>
      </c>
      <c r="C263" s="140">
        <v>-1.4925958423210051</v>
      </c>
      <c r="D263" s="140">
        <v>5.0371029974221067</v>
      </c>
      <c r="E263" s="140">
        <v>0.102872432647077</v>
      </c>
      <c r="F263" s="140">
        <v>3.9405342147303998E-2</v>
      </c>
      <c r="H263" s="133">
        <f t="shared" ref="H263:H326" si="20">SUMPRODUCT(B263:F263,B$3:F$3)</f>
        <v>790.88603395893415</v>
      </c>
      <c r="I263" s="48"/>
      <c r="K263" s="48"/>
      <c r="Q263" s="133">
        <f t="shared" ref="Q263:Q326" si="21">SUMPRODUCT($B263:$F263,$J$6:$N$6)</f>
        <v>843.50421756496632</v>
      </c>
      <c r="R263" s="133">
        <f t="shared" ref="R263:R326" si="22">SUMPRODUCT($B263:$F263,$J$7:$N$7)</f>
        <v>896.64858300705839</v>
      </c>
      <c r="S263" s="133">
        <f t="shared" ref="S263:S326" si="23">SUMPRODUCT($B263:$F263,$J$8:$N$8)</f>
        <v>950.32439210357177</v>
      </c>
      <c r="T263" s="133">
        <f t="shared" ref="T263:T326" si="24">SUMPRODUCT($B263:$F263,$J$9:$N$9)</f>
        <v>1004.5369592910505</v>
      </c>
      <c r="X263" s="125"/>
      <c r="AD263" s="127"/>
    </row>
    <row r="264" spans="2:30" ht="14.25" customHeight="1" x14ac:dyDescent="0.35">
      <c r="B264" s="140">
        <v>0.80924534926643599</v>
      </c>
      <c r="C264" s="140">
        <v>3.7280210040865999E-2</v>
      </c>
      <c r="D264" s="140">
        <v>1.342168372207013</v>
      </c>
      <c r="E264" s="140">
        <v>0.186294406955439</v>
      </c>
      <c r="F264" s="140">
        <v>2.9686627858166999E-2</v>
      </c>
      <c r="H264" s="133">
        <f t="shared" si="20"/>
        <v>3068.7300986703231</v>
      </c>
      <c r="I264" s="48"/>
      <c r="K264" s="48"/>
      <c r="Q264" s="133">
        <f t="shared" si="21"/>
        <v>3099.8428390997888</v>
      </c>
      <c r="R264" s="133">
        <f t="shared" si="22"/>
        <v>3131.2667069335503</v>
      </c>
      <c r="S264" s="133">
        <f t="shared" si="23"/>
        <v>3163.0048134456483</v>
      </c>
      <c r="T264" s="133">
        <f t="shared" si="24"/>
        <v>3195.0603010228679</v>
      </c>
      <c r="X264" s="125"/>
      <c r="AD264" s="127"/>
    </row>
    <row r="265" spans="2:30" ht="14.25" customHeight="1" x14ac:dyDescent="0.35">
      <c r="B265" s="140">
        <v>25.77062440582036</v>
      </c>
      <c r="C265" s="140">
        <v>-0.56577585457049395</v>
      </c>
      <c r="D265" s="140">
        <v>1.457260019319977</v>
      </c>
      <c r="E265" s="140">
        <v>0.22273830334481001</v>
      </c>
      <c r="F265" s="140">
        <v>8.9779835543153996E-2</v>
      </c>
      <c r="H265" s="133">
        <f t="shared" si="20"/>
        <v>1696.6331218296282</v>
      </c>
      <c r="I265" s="48"/>
      <c r="K265" s="48"/>
      <c r="Q265" s="133">
        <f t="shared" si="21"/>
        <v>1757.9919577381957</v>
      </c>
      <c r="R265" s="133">
        <f t="shared" si="22"/>
        <v>1819.9643820058491</v>
      </c>
      <c r="S265" s="133">
        <f t="shared" si="23"/>
        <v>1882.556530516179</v>
      </c>
      <c r="T265" s="133">
        <f t="shared" si="24"/>
        <v>1945.7746005116123</v>
      </c>
      <c r="X265" s="125"/>
      <c r="AD265" s="127"/>
    </row>
    <row r="266" spans="2:30" ht="14.25" customHeight="1" x14ac:dyDescent="0.35">
      <c r="B266" s="140">
        <v>16.67556020137383</v>
      </c>
      <c r="C266" s="140">
        <v>-1.9600825188481E-2</v>
      </c>
      <c r="D266" s="140">
        <v>0.60999222952075904</v>
      </c>
      <c r="E266" s="140">
        <v>1.8043684461E-5</v>
      </c>
      <c r="F266" s="140">
        <v>8.9998661375621E-2</v>
      </c>
      <c r="H266" s="133">
        <f t="shared" si="20"/>
        <v>2236.5640775006627</v>
      </c>
      <c r="I266" s="48"/>
      <c r="K266" s="48"/>
      <c r="Q266" s="133">
        <f t="shared" si="21"/>
        <v>2281.5582607472679</v>
      </c>
      <c r="R266" s="133">
        <f t="shared" si="22"/>
        <v>2327.0023858263403</v>
      </c>
      <c r="S266" s="133">
        <f t="shared" si="23"/>
        <v>2372.9009521562029</v>
      </c>
      <c r="T266" s="133">
        <f t="shared" si="24"/>
        <v>2419.258504149363</v>
      </c>
      <c r="X266" s="125"/>
      <c r="AD266" s="127"/>
    </row>
    <row r="267" spans="2:30" ht="14.25" customHeight="1" x14ac:dyDescent="0.35">
      <c r="B267" s="140">
        <v>1.1421253373E-5</v>
      </c>
      <c r="C267" s="140">
        <v>2.7308929772458999E-2</v>
      </c>
      <c r="D267" s="140">
        <v>1.1380303055353209</v>
      </c>
      <c r="E267" s="140">
        <v>0.19710834388870799</v>
      </c>
      <c r="F267" s="140">
        <v>2.6788674729258E-2</v>
      </c>
      <c r="H267" s="133">
        <f t="shared" si="20"/>
        <v>2963.9536746705376</v>
      </c>
      <c r="I267" s="48"/>
      <c r="K267" s="48"/>
      <c r="Q267" s="133">
        <f t="shared" si="21"/>
        <v>2993.1127150630309</v>
      </c>
      <c r="R267" s="133">
        <f t="shared" si="22"/>
        <v>3022.5633458594493</v>
      </c>
      <c r="S267" s="133">
        <f t="shared" si="23"/>
        <v>3052.3084829638319</v>
      </c>
      <c r="T267" s="133">
        <f t="shared" si="24"/>
        <v>3082.3510714392587</v>
      </c>
      <c r="X267" s="125"/>
      <c r="AD267" s="127"/>
    </row>
    <row r="268" spans="2:30" ht="14.25" customHeight="1" x14ac:dyDescent="0.35">
      <c r="B268" s="140">
        <v>0.11858035754355099</v>
      </c>
      <c r="C268" s="140">
        <v>9.3141133216437993E-2</v>
      </c>
      <c r="D268" s="140">
        <v>4.2470794959989996E-3</v>
      </c>
      <c r="E268" s="140">
        <v>0.116824550728908</v>
      </c>
      <c r="F268" s="140">
        <v>5.3810507318849003E-2</v>
      </c>
      <c r="H268" s="133">
        <f t="shared" si="20"/>
        <v>3236.5692389336323</v>
      </c>
      <c r="I268" s="48"/>
      <c r="K268" s="48"/>
      <c r="Q268" s="133">
        <f t="shared" si="21"/>
        <v>3267.4545352689861</v>
      </c>
      <c r="R268" s="133">
        <f t="shared" si="22"/>
        <v>3298.6486845676936</v>
      </c>
      <c r="S268" s="133">
        <f t="shared" si="23"/>
        <v>3330.1547753593886</v>
      </c>
      <c r="T268" s="133">
        <f t="shared" si="24"/>
        <v>3361.9759270589993</v>
      </c>
      <c r="X268" s="125"/>
      <c r="AD268" s="127"/>
    </row>
    <row r="269" spans="2:30" ht="14.25" customHeight="1" x14ac:dyDescent="0.35">
      <c r="B269" s="140">
        <v>1.2135045066353999E-2</v>
      </c>
      <c r="C269" s="140">
        <v>-0.51844596051098002</v>
      </c>
      <c r="D269" s="140">
        <v>2.771082920131172</v>
      </c>
      <c r="E269" s="140">
        <v>0.13968916051520999</v>
      </c>
      <c r="F269" s="140">
        <v>2.3065164995070001E-2</v>
      </c>
      <c r="H269" s="133">
        <f t="shared" si="20"/>
        <v>2476.3361272849133</v>
      </c>
      <c r="I269" s="48"/>
      <c r="K269" s="48"/>
      <c r="Q269" s="133">
        <f t="shared" si="21"/>
        <v>2510.2379701469249</v>
      </c>
      <c r="R269" s="133">
        <f t="shared" si="22"/>
        <v>2544.478831437556</v>
      </c>
      <c r="S269" s="133">
        <f t="shared" si="23"/>
        <v>2579.0621013410941</v>
      </c>
      <c r="T269" s="133">
        <f t="shared" si="24"/>
        <v>2613.9912039436676</v>
      </c>
      <c r="X269" s="125"/>
      <c r="AD269" s="127"/>
    </row>
    <row r="270" spans="2:30" ht="14.25" customHeight="1" x14ac:dyDescent="0.35">
      <c r="B270" s="140">
        <v>9.2001187256882755</v>
      </c>
      <c r="C270" s="140">
        <v>-3.5475974537721182</v>
      </c>
      <c r="D270" s="140">
        <v>3.3586977532520992</v>
      </c>
      <c r="E270" s="140">
        <v>0.227230892693954</v>
      </c>
      <c r="F270" s="140">
        <v>5.1770972418762003E-2</v>
      </c>
      <c r="H270" s="133">
        <f t="shared" si="20"/>
        <v>-1964.3887234851486</v>
      </c>
      <c r="I270" s="48"/>
      <c r="K270" s="48"/>
      <c r="Q270" s="133">
        <f t="shared" si="21"/>
        <v>-1909.3170272568627</v>
      </c>
      <c r="R270" s="133">
        <f t="shared" si="22"/>
        <v>-1853.6946140662922</v>
      </c>
      <c r="S270" s="133">
        <f t="shared" si="23"/>
        <v>-1797.5159767438154</v>
      </c>
      <c r="T270" s="133">
        <f t="shared" si="24"/>
        <v>-1740.7755530481149</v>
      </c>
      <c r="X270" s="125"/>
      <c r="AD270" s="127"/>
    </row>
    <row r="271" spans="2:30" ht="14.25" customHeight="1" x14ac:dyDescent="0.35">
      <c r="B271" s="140">
        <v>7.0922900825815214</v>
      </c>
      <c r="C271" s="140">
        <v>-0.45350485352404502</v>
      </c>
      <c r="D271" s="140">
        <v>1.389774799234287</v>
      </c>
      <c r="E271" s="140">
        <v>0.226633842854776</v>
      </c>
      <c r="F271" s="140">
        <v>5.3126402273385998E-2</v>
      </c>
      <c r="H271" s="133">
        <f t="shared" si="20"/>
        <v>2682.5876982597665</v>
      </c>
      <c r="I271" s="48"/>
      <c r="K271" s="48"/>
      <c r="Q271" s="133">
        <f t="shared" si="21"/>
        <v>2726.870648493576</v>
      </c>
      <c r="R271" s="133">
        <f t="shared" si="22"/>
        <v>2771.5964282297232</v>
      </c>
      <c r="S271" s="133">
        <f t="shared" si="23"/>
        <v>2816.7694657632323</v>
      </c>
      <c r="T271" s="133">
        <f t="shared" si="24"/>
        <v>2862.3942336720761</v>
      </c>
      <c r="X271" s="125"/>
      <c r="AD271" s="127"/>
    </row>
    <row r="272" spans="2:30" ht="14.25" customHeight="1" x14ac:dyDescent="0.35">
      <c r="B272" s="140">
        <v>4.4995367727904689</v>
      </c>
      <c r="C272" s="140">
        <v>-2.2830108541827002E-2</v>
      </c>
      <c r="D272" s="140">
        <v>8.4854221818329995E-3</v>
      </c>
      <c r="E272" s="140">
        <v>0.30915596581249299</v>
      </c>
      <c r="F272" s="140">
        <v>1.8110415074233999E-2</v>
      </c>
      <c r="H272" s="133">
        <f t="shared" si="20"/>
        <v>1803.5655721723601</v>
      </c>
      <c r="I272" s="48"/>
      <c r="K272" s="48"/>
      <c r="Q272" s="133">
        <f t="shared" si="21"/>
        <v>1828.01569269833</v>
      </c>
      <c r="R272" s="133">
        <f t="shared" si="22"/>
        <v>1852.71031442956</v>
      </c>
      <c r="S272" s="133">
        <f t="shared" si="23"/>
        <v>1877.6518823781021</v>
      </c>
      <c r="T272" s="133">
        <f t="shared" si="24"/>
        <v>1902.8428660061295</v>
      </c>
      <c r="X272" s="125"/>
      <c r="AD272" s="127"/>
    </row>
    <row r="273" spans="2:30" ht="14.25" customHeight="1" x14ac:dyDescent="0.35">
      <c r="B273" s="140">
        <v>2.8466912428000002E-5</v>
      </c>
      <c r="C273" s="140">
        <v>9.6046337834329004E-2</v>
      </c>
      <c r="D273" s="140">
        <v>4.0096820910430001E-3</v>
      </c>
      <c r="E273" s="140">
        <v>0.108956261263687</v>
      </c>
      <c r="F273" s="140">
        <v>5.4307660759549001E-2</v>
      </c>
      <c r="H273" s="133">
        <f t="shared" si="20"/>
        <v>3239.4266765151024</v>
      </c>
      <c r="I273" s="48"/>
      <c r="K273" s="48"/>
      <c r="Q273" s="133">
        <f t="shared" si="21"/>
        <v>3270.1310073292298</v>
      </c>
      <c r="R273" s="133">
        <f t="shared" si="22"/>
        <v>3301.1423814514992</v>
      </c>
      <c r="S273" s="133">
        <f t="shared" si="23"/>
        <v>3332.4638693149914</v>
      </c>
      <c r="T273" s="133">
        <f t="shared" si="24"/>
        <v>3364.098572057118</v>
      </c>
      <c r="X273" s="125"/>
      <c r="AD273" s="127"/>
    </row>
    <row r="274" spans="2:30" ht="14.25" customHeight="1" x14ac:dyDescent="0.35">
      <c r="B274" s="140">
        <v>8.2238183030862668</v>
      </c>
      <c r="C274" s="140">
        <v>7.0243422304563E-2</v>
      </c>
      <c r="D274" s="140">
        <v>4.0585230513679998E-3</v>
      </c>
      <c r="E274" s="140">
        <v>0.25140017218815902</v>
      </c>
      <c r="F274" s="140">
        <v>4.2003646167562997E-2</v>
      </c>
      <c r="H274" s="133">
        <f t="shared" si="20"/>
        <v>2268.0089399805156</v>
      </c>
      <c r="I274" s="48"/>
      <c r="K274" s="48"/>
      <c r="Q274" s="133">
        <f t="shared" si="21"/>
        <v>2300.4426092267327</v>
      </c>
      <c r="R274" s="133">
        <f t="shared" si="22"/>
        <v>2333.2006151654114</v>
      </c>
      <c r="S274" s="133">
        <f t="shared" si="23"/>
        <v>2366.2862011634779</v>
      </c>
      <c r="T274" s="133">
        <f t="shared" si="24"/>
        <v>2399.7026430215242</v>
      </c>
      <c r="X274" s="125"/>
      <c r="AD274" s="127"/>
    </row>
    <row r="275" spans="2:30" ht="14.25" customHeight="1" x14ac:dyDescent="0.35">
      <c r="B275" s="140">
        <v>3.0483255432785281</v>
      </c>
      <c r="C275" s="140">
        <v>-0.13959000003869201</v>
      </c>
      <c r="D275" s="140">
        <v>0.82049297507241203</v>
      </c>
      <c r="E275" s="140">
        <v>0.178777037738065</v>
      </c>
      <c r="F275" s="140">
        <v>4.9689355317619997E-2</v>
      </c>
      <c r="H275" s="133">
        <f t="shared" si="20"/>
        <v>3039.3151688269645</v>
      </c>
      <c r="I275" s="48"/>
      <c r="K275" s="48"/>
      <c r="Q275" s="133">
        <f t="shared" si="21"/>
        <v>3076.2379597544395</v>
      </c>
      <c r="R275" s="133">
        <f t="shared" si="22"/>
        <v>3113.5299785911893</v>
      </c>
      <c r="S275" s="133">
        <f t="shared" si="23"/>
        <v>3151.1949176163071</v>
      </c>
      <c r="T275" s="133">
        <f t="shared" si="24"/>
        <v>3189.2365060316756</v>
      </c>
      <c r="X275" s="125"/>
      <c r="AD275" s="127"/>
    </row>
    <row r="276" spans="2:30" ht="14.25" customHeight="1" x14ac:dyDescent="0.35">
      <c r="B276" s="140">
        <v>0.27656260413636102</v>
      </c>
      <c r="C276" s="140">
        <v>0.106919444741038</v>
      </c>
      <c r="D276" s="140">
        <v>1.7507112885241369</v>
      </c>
      <c r="E276" s="140">
        <v>0.10839057018369</v>
      </c>
      <c r="F276" s="140">
        <v>2.4182015163292998E-2</v>
      </c>
      <c r="H276" s="133">
        <f t="shared" si="20"/>
        <v>2840.3869095072823</v>
      </c>
      <c r="I276" s="48"/>
      <c r="K276" s="48"/>
      <c r="Q276" s="133">
        <f t="shared" si="21"/>
        <v>2867.279060298114</v>
      </c>
      <c r="R276" s="133">
        <f t="shared" si="22"/>
        <v>2894.4401325968533</v>
      </c>
      <c r="S276" s="133">
        <f t="shared" si="23"/>
        <v>2921.8728156185803</v>
      </c>
      <c r="T276" s="133">
        <f t="shared" si="24"/>
        <v>2949.5798254705251</v>
      </c>
      <c r="X276" s="125"/>
      <c r="AD276" s="127"/>
    </row>
    <row r="277" spans="2:30" ht="14.25" customHeight="1" x14ac:dyDescent="0.35">
      <c r="B277" s="140">
        <v>9.4151973592000002E-5</v>
      </c>
      <c r="C277" s="140">
        <v>-2.1812739682731608</v>
      </c>
      <c r="D277" s="140">
        <v>4.004394550697306</v>
      </c>
      <c r="E277" s="140">
        <v>3.2662674306394003E-2</v>
      </c>
      <c r="F277" s="140">
        <v>3.0567102425042E-2</v>
      </c>
      <c r="H277" s="133">
        <f t="shared" si="20"/>
        <v>54.890656945028013</v>
      </c>
      <c r="I277" s="48"/>
      <c r="K277" s="48"/>
      <c r="Q277" s="133">
        <f t="shared" si="21"/>
        <v>93.820083189475099</v>
      </c>
      <c r="R277" s="133">
        <f t="shared" si="22"/>
        <v>133.13880369636695</v>
      </c>
      <c r="S277" s="133">
        <f t="shared" si="23"/>
        <v>172.85071140832747</v>
      </c>
      <c r="T277" s="133">
        <f t="shared" si="24"/>
        <v>212.95973819740789</v>
      </c>
      <c r="X277" s="125"/>
      <c r="AD277" s="127"/>
    </row>
    <row r="278" spans="2:30" ht="14.25" customHeight="1" x14ac:dyDescent="0.35">
      <c r="B278" s="140">
        <v>6.101115411E-6</v>
      </c>
      <c r="C278" s="140">
        <v>-8.9173170530999005E-2</v>
      </c>
      <c r="D278" s="140">
        <v>1.9246848476657361</v>
      </c>
      <c r="E278" s="140">
        <v>0.15682472213965601</v>
      </c>
      <c r="F278" s="140">
        <v>2.6429872472159999E-2</v>
      </c>
      <c r="H278" s="133">
        <f t="shared" si="20"/>
        <v>2988.0071773762756</v>
      </c>
      <c r="I278" s="48"/>
      <c r="K278" s="48"/>
      <c r="Q278" s="133">
        <f t="shared" si="21"/>
        <v>3019.4562951480493</v>
      </c>
      <c r="R278" s="133">
        <f t="shared" si="22"/>
        <v>3051.2199040975411</v>
      </c>
      <c r="S278" s="133">
        <f t="shared" si="23"/>
        <v>3083.3011491365269</v>
      </c>
      <c r="T278" s="133">
        <f t="shared" si="24"/>
        <v>3115.703206625903</v>
      </c>
      <c r="X278" s="125"/>
      <c r="AD278" s="127"/>
    </row>
    <row r="279" spans="2:30" ht="14.25" customHeight="1" x14ac:dyDescent="0.35">
      <c r="B279" s="140">
        <v>13.757562588125399</v>
      </c>
      <c r="C279" s="140">
        <v>-0.68508881805139199</v>
      </c>
      <c r="D279" s="140">
        <v>3.429116825686529</v>
      </c>
      <c r="E279" s="140">
        <v>0.19712847891750199</v>
      </c>
      <c r="F279" s="140">
        <v>4.8775126919636001E-2</v>
      </c>
      <c r="H279" s="133">
        <f t="shared" si="20"/>
        <v>2209.6281792264194</v>
      </c>
      <c r="I279" s="48"/>
      <c r="K279" s="48"/>
      <c r="Q279" s="133">
        <f t="shared" si="21"/>
        <v>2262.1631937856391</v>
      </c>
      <c r="R279" s="133">
        <f t="shared" si="22"/>
        <v>2315.2235584904511</v>
      </c>
      <c r="S279" s="133">
        <f t="shared" si="23"/>
        <v>2368.8145268423109</v>
      </c>
      <c r="T279" s="133">
        <f t="shared" si="24"/>
        <v>2422.9414048776898</v>
      </c>
      <c r="X279" s="125"/>
      <c r="AD279" s="127"/>
    </row>
    <row r="280" spans="2:30" ht="14.25" customHeight="1" x14ac:dyDescent="0.35">
      <c r="B280" s="140">
        <v>0.99594165425524195</v>
      </c>
      <c r="C280" s="140">
        <v>5.7446128725349002E-2</v>
      </c>
      <c r="D280" s="140">
        <v>1.374675547904437</v>
      </c>
      <c r="E280" s="140">
        <v>0.165291169474544</v>
      </c>
      <c r="F280" s="140">
        <v>3.2512139106309998E-2</v>
      </c>
      <c r="H280" s="133">
        <f t="shared" si="20"/>
        <v>3119.1573742524643</v>
      </c>
      <c r="I280" s="48"/>
      <c r="K280" s="48"/>
      <c r="Q280" s="133">
        <f t="shared" si="21"/>
        <v>3150.669043447675</v>
      </c>
      <c r="R280" s="133">
        <f t="shared" si="22"/>
        <v>3182.4958293348382</v>
      </c>
      <c r="S280" s="133">
        <f t="shared" si="23"/>
        <v>3214.6408830808723</v>
      </c>
      <c r="T280" s="133">
        <f t="shared" si="24"/>
        <v>3247.1073873643672</v>
      </c>
      <c r="X280" s="125"/>
      <c r="AD280" s="127"/>
    </row>
    <row r="281" spans="2:30" ht="14.25" customHeight="1" x14ac:dyDescent="0.35">
      <c r="B281" s="140">
        <v>4.1947554624035162</v>
      </c>
      <c r="C281" s="140">
        <v>-0.43754300034333998</v>
      </c>
      <c r="D281" s="140">
        <v>3.242442709973028</v>
      </c>
      <c r="E281" s="140">
        <v>0.197577498090134</v>
      </c>
      <c r="F281" s="140">
        <v>2.0400385186072002E-2</v>
      </c>
      <c r="H281" s="133">
        <f t="shared" si="20"/>
        <v>2510.1286541648224</v>
      </c>
      <c r="I281" s="48"/>
      <c r="K281" s="48"/>
      <c r="Q281" s="133">
        <f t="shared" si="21"/>
        <v>2548.5341646245938</v>
      </c>
      <c r="R281" s="133">
        <f t="shared" si="22"/>
        <v>2587.3237301889631</v>
      </c>
      <c r="S281" s="133">
        <f t="shared" si="23"/>
        <v>2626.5011914089764</v>
      </c>
      <c r="T281" s="133">
        <f t="shared" si="24"/>
        <v>2666.0704272411895</v>
      </c>
      <c r="X281" s="125"/>
      <c r="AD281" s="127"/>
    </row>
    <row r="282" spans="2:30" ht="14.25" customHeight="1" x14ac:dyDescent="0.35">
      <c r="B282" s="140">
        <v>7.1907204337211779</v>
      </c>
      <c r="C282" s="140">
        <v>-3.356613924812383</v>
      </c>
      <c r="D282" s="140">
        <v>1.563137239370697</v>
      </c>
      <c r="E282" s="140">
        <v>0.27274768694211698</v>
      </c>
      <c r="F282" s="140">
        <v>6.5067109453929003E-2</v>
      </c>
      <c r="H282" s="133">
        <f t="shared" si="20"/>
        <v>-1548.8121998593433</v>
      </c>
      <c r="I282" s="48"/>
      <c r="K282" s="48"/>
      <c r="Q282" s="133">
        <f t="shared" si="21"/>
        <v>-1495.6303423213412</v>
      </c>
      <c r="R282" s="133">
        <f t="shared" si="22"/>
        <v>-1441.9166662079597</v>
      </c>
      <c r="S282" s="133">
        <f t="shared" si="23"/>
        <v>-1387.6658533334444</v>
      </c>
      <c r="T282" s="133">
        <f t="shared" si="24"/>
        <v>-1332.8725323301842</v>
      </c>
      <c r="X282" s="125"/>
      <c r="AD282" s="127"/>
    </row>
    <row r="283" spans="2:30" ht="14.25" customHeight="1" x14ac:dyDescent="0.35">
      <c r="B283" s="140">
        <v>1.6970807725549799</v>
      </c>
      <c r="C283" s="140">
        <v>4.6993317279386E-2</v>
      </c>
      <c r="D283" s="140">
        <v>0.81270531827627102</v>
      </c>
      <c r="E283" s="140">
        <v>0.137419722214281</v>
      </c>
      <c r="F283" s="140">
        <v>4.6581089619385001E-2</v>
      </c>
      <c r="H283" s="133">
        <f t="shared" si="20"/>
        <v>3185.6700782788425</v>
      </c>
      <c r="I283" s="48"/>
      <c r="K283" s="48"/>
      <c r="Q283" s="133">
        <f t="shared" si="21"/>
        <v>3218.9677326421056</v>
      </c>
      <c r="R283" s="133">
        <f t="shared" si="22"/>
        <v>3252.5983635490011</v>
      </c>
      <c r="S283" s="133">
        <f t="shared" si="23"/>
        <v>3286.5653007649653</v>
      </c>
      <c r="T283" s="133">
        <f t="shared" si="24"/>
        <v>3320.8719073530901</v>
      </c>
      <c r="X283" s="125"/>
      <c r="AD283" s="127"/>
    </row>
    <row r="284" spans="2:30" ht="14.25" customHeight="1" x14ac:dyDescent="0.35">
      <c r="B284" s="140">
        <v>5.6563332050131997E-2</v>
      </c>
      <c r="C284" s="140">
        <v>-7.8344427350778997E-2</v>
      </c>
      <c r="D284" s="140">
        <v>1.273450986352332</v>
      </c>
      <c r="E284" s="140">
        <v>0.14875452670887501</v>
      </c>
      <c r="F284" s="140">
        <v>3.6943049869599003E-2</v>
      </c>
      <c r="H284" s="133">
        <f t="shared" si="20"/>
        <v>3065.5083953406233</v>
      </c>
      <c r="I284" s="48"/>
      <c r="K284" s="48"/>
      <c r="Q284" s="133">
        <f t="shared" si="21"/>
        <v>3097.6175669855811</v>
      </c>
      <c r="R284" s="133">
        <f t="shared" si="22"/>
        <v>3130.0478303469881</v>
      </c>
      <c r="S284" s="133">
        <f t="shared" si="23"/>
        <v>3162.8023963420092</v>
      </c>
      <c r="T284" s="133">
        <f t="shared" si="24"/>
        <v>3195.8845079969815</v>
      </c>
      <c r="AD284" s="127"/>
    </row>
    <row r="285" spans="2:30" ht="14.25" customHeight="1" x14ac:dyDescent="0.35">
      <c r="B285" s="140">
        <v>5.2715158908499997E-3</v>
      </c>
      <c r="C285" s="140">
        <v>8.7217529983180997E-2</v>
      </c>
      <c r="D285" s="140">
        <v>1.0982491743695999E-2</v>
      </c>
      <c r="E285" s="140">
        <v>0.12836537232664</v>
      </c>
      <c r="F285" s="140">
        <v>5.2302949763135001E-2</v>
      </c>
      <c r="H285" s="133">
        <f t="shared" si="20"/>
        <v>3235.6606733128679</v>
      </c>
      <c r="I285" s="48"/>
      <c r="K285" s="48"/>
      <c r="Q285" s="133">
        <f t="shared" si="21"/>
        <v>3266.4896968444082</v>
      </c>
      <c r="R285" s="133">
        <f t="shared" si="22"/>
        <v>3297.6270106112643</v>
      </c>
      <c r="S285" s="133">
        <f t="shared" si="23"/>
        <v>3329.0756975157888</v>
      </c>
      <c r="T285" s="133">
        <f t="shared" si="24"/>
        <v>3360.8388712893584</v>
      </c>
      <c r="X285" s="125"/>
      <c r="AD285" s="127"/>
    </row>
    <row r="286" spans="2:30" ht="14.25" customHeight="1" x14ac:dyDescent="0.35">
      <c r="B286" s="140">
        <v>0.44963482246020903</v>
      </c>
      <c r="C286" s="140">
        <v>9.0962101815835E-2</v>
      </c>
      <c r="D286" s="140">
        <v>4.0251709648339998E-3</v>
      </c>
      <c r="E286" s="140">
        <v>0.12812792881194501</v>
      </c>
      <c r="F286" s="140">
        <v>5.3326206688969001E-2</v>
      </c>
      <c r="H286" s="133">
        <f t="shared" si="20"/>
        <v>3224.7602281281788</v>
      </c>
      <c r="I286" s="48"/>
      <c r="K286" s="48"/>
      <c r="Q286" s="133">
        <f t="shared" si="21"/>
        <v>3256.0081654954092</v>
      </c>
      <c r="R286" s="133">
        <f t="shared" si="22"/>
        <v>3287.5685822363121</v>
      </c>
      <c r="S286" s="133">
        <f t="shared" si="23"/>
        <v>3319.4446031446237</v>
      </c>
      <c r="T286" s="133">
        <f t="shared" si="24"/>
        <v>3351.6393842620191</v>
      </c>
      <c r="X286" s="125"/>
      <c r="AD286" s="127"/>
    </row>
    <row r="287" spans="2:30" ht="14.25" customHeight="1" x14ac:dyDescent="0.35">
      <c r="B287" s="140">
        <v>1.5817540624679289</v>
      </c>
      <c r="C287" s="140">
        <v>-0.56650920981679698</v>
      </c>
      <c r="D287" s="140">
        <v>4.0141012436279189</v>
      </c>
      <c r="E287" s="140">
        <v>4.1360342218400002E-4</v>
      </c>
      <c r="F287" s="140">
        <v>2.4031961797684E-2</v>
      </c>
      <c r="H287" s="133">
        <f t="shared" si="20"/>
        <v>2221.7880797794487</v>
      </c>
      <c r="I287" s="48"/>
      <c r="K287" s="48"/>
      <c r="Q287" s="133">
        <f t="shared" si="21"/>
        <v>2256.0876263537261</v>
      </c>
      <c r="R287" s="133">
        <f t="shared" si="22"/>
        <v>2290.7301683937467</v>
      </c>
      <c r="S287" s="133">
        <f t="shared" si="23"/>
        <v>2325.7191358541677</v>
      </c>
      <c r="T287" s="133">
        <f t="shared" si="24"/>
        <v>2361.0579929891928</v>
      </c>
      <c r="X287" s="125"/>
      <c r="AD287" s="127"/>
    </row>
    <row r="288" spans="2:30" ht="14.25" customHeight="1" x14ac:dyDescent="0.35">
      <c r="B288" s="140">
        <v>6.2431960560302011</v>
      </c>
      <c r="C288" s="140">
        <v>1.1804484457721E-2</v>
      </c>
      <c r="D288" s="140">
        <v>7.0217575510690003E-3</v>
      </c>
      <c r="E288" s="140">
        <v>0.15114236016004601</v>
      </c>
      <c r="F288" s="140">
        <v>6.6280904630283993E-2</v>
      </c>
      <c r="H288" s="133">
        <f t="shared" si="20"/>
        <v>3029.4327638810164</v>
      </c>
      <c r="I288" s="48"/>
      <c r="K288" s="48"/>
      <c r="Q288" s="133">
        <f t="shared" si="21"/>
        <v>3067.8622097976404</v>
      </c>
      <c r="R288" s="133">
        <f t="shared" si="22"/>
        <v>3106.6759501734309</v>
      </c>
      <c r="S288" s="133">
        <f t="shared" si="23"/>
        <v>3145.8778279529793</v>
      </c>
      <c r="T288" s="133">
        <f t="shared" si="24"/>
        <v>3185.4717245103229</v>
      </c>
      <c r="AD288" s="127"/>
    </row>
    <row r="289" spans="2:30" ht="14.25" customHeight="1" x14ac:dyDescent="0.35">
      <c r="B289" s="140">
        <v>36.261962610129217</v>
      </c>
      <c r="C289" s="140">
        <v>-3.5579815557232908</v>
      </c>
      <c r="D289" s="140">
        <v>5.0489932257791272</v>
      </c>
      <c r="E289" s="140">
        <v>0.33499974185124598</v>
      </c>
      <c r="F289" s="140">
        <v>7.2857433386918996E-2</v>
      </c>
      <c r="H289" s="133">
        <f t="shared" si="20"/>
        <v>-3090.5193409051217</v>
      </c>
      <c r="I289" s="48"/>
      <c r="K289" s="48"/>
      <c r="Q289" s="133">
        <f t="shared" si="21"/>
        <v>-3010.3633228298263</v>
      </c>
      <c r="R289" s="133">
        <f t="shared" si="22"/>
        <v>-2929.4057445737767</v>
      </c>
      <c r="S289" s="133">
        <f t="shared" si="23"/>
        <v>-2847.6385905351649</v>
      </c>
      <c r="T289" s="133">
        <f t="shared" si="24"/>
        <v>-2765.0537649561697</v>
      </c>
      <c r="X289" s="125"/>
      <c r="AD289" s="127"/>
    </row>
    <row r="290" spans="2:30" ht="14.25" customHeight="1" x14ac:dyDescent="0.35">
      <c r="B290" s="140">
        <v>0.29875589218732301</v>
      </c>
      <c r="C290" s="140">
        <v>-9.4090903087708996E-2</v>
      </c>
      <c r="D290" s="140">
        <v>1.410478219826258</v>
      </c>
      <c r="E290" s="140">
        <v>0.212363099296558</v>
      </c>
      <c r="F290" s="140">
        <v>2.4391873963190001E-2</v>
      </c>
      <c r="H290" s="133">
        <f t="shared" si="20"/>
        <v>2836.7214567911292</v>
      </c>
      <c r="I290" s="48"/>
      <c r="K290" s="48"/>
      <c r="Q290" s="133">
        <f t="shared" si="21"/>
        <v>2867.1434681038136</v>
      </c>
      <c r="R290" s="133">
        <f t="shared" si="22"/>
        <v>2897.8696995296241</v>
      </c>
      <c r="S290" s="133">
        <f t="shared" si="23"/>
        <v>2928.9031932696935</v>
      </c>
      <c r="T290" s="133">
        <f t="shared" si="24"/>
        <v>2960.2470219471634</v>
      </c>
      <c r="X290" s="125"/>
      <c r="AD290" s="127"/>
    </row>
    <row r="291" spans="2:30" ht="14.25" customHeight="1" x14ac:dyDescent="0.35">
      <c r="B291" s="140">
        <v>1.21231437196E-4</v>
      </c>
      <c r="C291" s="140">
        <v>-3.557988706850749</v>
      </c>
      <c r="D291" s="140">
        <v>0.80439527074099404</v>
      </c>
      <c r="E291" s="140">
        <v>0.20092085018254</v>
      </c>
      <c r="F291" s="140">
        <v>6.22260034908E-2</v>
      </c>
      <c r="H291" s="133">
        <f t="shared" si="20"/>
        <v>-1884.8323848902528</v>
      </c>
      <c r="I291" s="48"/>
      <c r="K291" s="48"/>
      <c r="Q291" s="133">
        <f t="shared" si="21"/>
        <v>-1841.0763026567729</v>
      </c>
      <c r="R291" s="133">
        <f t="shared" si="22"/>
        <v>-1796.8826596009585</v>
      </c>
      <c r="S291" s="133">
        <f t="shared" si="23"/>
        <v>-1752.2470801145851</v>
      </c>
      <c r="T291" s="133">
        <f t="shared" si="24"/>
        <v>-1707.1651448333487</v>
      </c>
      <c r="X291" s="125"/>
      <c r="AD291" s="127"/>
    </row>
    <row r="292" spans="2:30" ht="14.25" customHeight="1" x14ac:dyDescent="0.35">
      <c r="B292" s="140">
        <v>24.530349443752598</v>
      </c>
      <c r="C292" s="140">
        <v>-0.58729710069444896</v>
      </c>
      <c r="D292" s="140">
        <v>1.464405035792681</v>
      </c>
      <c r="E292" s="140">
        <v>0.19596788678082799</v>
      </c>
      <c r="F292" s="140">
        <v>8.9690786666026007E-2</v>
      </c>
      <c r="H292" s="133">
        <f t="shared" si="20"/>
        <v>1685.4939500030255</v>
      </c>
      <c r="I292" s="48"/>
      <c r="K292" s="48"/>
      <c r="Q292" s="133">
        <f t="shared" si="21"/>
        <v>1745.4626817980529</v>
      </c>
      <c r="R292" s="133">
        <f t="shared" si="22"/>
        <v>1806.0311009110305</v>
      </c>
      <c r="S292" s="133">
        <f t="shared" si="23"/>
        <v>1867.205204215139</v>
      </c>
      <c r="T292" s="133">
        <f t="shared" si="24"/>
        <v>1928.9910485522869</v>
      </c>
      <c r="X292" s="125"/>
      <c r="AD292" s="127"/>
    </row>
    <row r="293" spans="2:30" ht="14.25" customHeight="1" x14ac:dyDescent="0.35">
      <c r="B293" s="140">
        <v>1.0177329571761</v>
      </c>
      <c r="C293" s="140">
        <v>5.1936309237177E-2</v>
      </c>
      <c r="D293" s="140">
        <v>1.2639972171948299</v>
      </c>
      <c r="E293" s="140">
        <v>0.18655238250113099</v>
      </c>
      <c r="F293" s="140">
        <v>3.0682687459232999E-2</v>
      </c>
      <c r="H293" s="133">
        <f t="shared" si="20"/>
        <v>3068.7007104530917</v>
      </c>
      <c r="I293" s="48"/>
      <c r="K293" s="48"/>
      <c r="Q293" s="133">
        <f t="shared" si="21"/>
        <v>3099.8338803608467</v>
      </c>
      <c r="R293" s="133">
        <f t="shared" si="22"/>
        <v>3131.2783819676797</v>
      </c>
      <c r="S293" s="133">
        <f t="shared" si="23"/>
        <v>3163.0373285905812</v>
      </c>
      <c r="T293" s="133">
        <f t="shared" si="24"/>
        <v>3195.1138646797117</v>
      </c>
      <c r="X293" s="125"/>
      <c r="AD293" s="127"/>
    </row>
    <row r="294" spans="2:30" ht="14.25" customHeight="1" x14ac:dyDescent="0.35">
      <c r="B294" s="140">
        <v>17.345223851009631</v>
      </c>
      <c r="C294" s="140">
        <v>-0.24039521612782799</v>
      </c>
      <c r="D294" s="140">
        <v>1.88083878729701</v>
      </c>
      <c r="E294" s="140">
        <v>1.8846577031E-5</v>
      </c>
      <c r="F294" s="140">
        <v>7.9974223079439993E-2</v>
      </c>
      <c r="H294" s="133">
        <f t="shared" si="20"/>
        <v>2031.3782128632615</v>
      </c>
      <c r="I294" s="48"/>
      <c r="K294" s="48"/>
      <c r="Q294" s="133">
        <f t="shared" si="21"/>
        <v>2079.1003795152265</v>
      </c>
      <c r="R294" s="133">
        <f t="shared" si="22"/>
        <v>2127.2997678337106</v>
      </c>
      <c r="S294" s="133">
        <f t="shared" si="23"/>
        <v>2175.9811500353794</v>
      </c>
      <c r="T294" s="133">
        <f t="shared" si="24"/>
        <v>2225.1493460590655</v>
      </c>
      <c r="X294" s="125"/>
      <c r="AD294" s="127"/>
    </row>
    <row r="295" spans="2:30" ht="14.25" customHeight="1" x14ac:dyDescent="0.35">
      <c r="B295" s="140">
        <v>1.650386651128E-2</v>
      </c>
      <c r="C295" s="140">
        <v>-0.18762086609665499</v>
      </c>
      <c r="D295" s="140">
        <v>0.63448434841401502</v>
      </c>
      <c r="E295" s="140">
        <v>0.18086606054251</v>
      </c>
      <c r="F295" s="140">
        <v>4.1394352567294998E-2</v>
      </c>
      <c r="H295" s="133">
        <f t="shared" si="20"/>
        <v>2881.0737834057786</v>
      </c>
      <c r="I295" s="48"/>
      <c r="K295" s="48"/>
      <c r="Q295" s="133">
        <f t="shared" si="21"/>
        <v>2913.2078401554045</v>
      </c>
      <c r="R295" s="133">
        <f t="shared" si="22"/>
        <v>2945.6632374725273</v>
      </c>
      <c r="S295" s="133">
        <f t="shared" si="23"/>
        <v>2978.4431887628216</v>
      </c>
      <c r="T295" s="133">
        <f t="shared" si="24"/>
        <v>3011.5509395660179</v>
      </c>
      <c r="X295" s="125"/>
      <c r="AD295" s="127"/>
    </row>
    <row r="296" spans="2:30" ht="14.25" customHeight="1" x14ac:dyDescent="0.35">
      <c r="B296" s="140">
        <v>7.8623671359000005E-5</v>
      </c>
      <c r="C296" s="140">
        <v>0.106976813788963</v>
      </c>
      <c r="D296" s="140">
        <v>4.0222459170569996E-3</v>
      </c>
      <c r="E296" s="140">
        <v>0.103103062169955</v>
      </c>
      <c r="F296" s="140">
        <v>5.2618802329801997E-2</v>
      </c>
      <c r="H296" s="133">
        <f t="shared" si="20"/>
        <v>3150.4457853624335</v>
      </c>
      <c r="I296" s="48"/>
      <c r="K296" s="48"/>
      <c r="Q296" s="133">
        <f t="shared" si="21"/>
        <v>3180.0680481637678</v>
      </c>
      <c r="R296" s="133">
        <f t="shared" si="22"/>
        <v>3209.9865335931149</v>
      </c>
      <c r="S296" s="133">
        <f t="shared" si="23"/>
        <v>3240.2042038767559</v>
      </c>
      <c r="T296" s="133">
        <f t="shared" si="24"/>
        <v>3270.7240508632335</v>
      </c>
      <c r="X296" s="125"/>
      <c r="AD296" s="127"/>
    </row>
    <row r="297" spans="2:30" ht="14.25" customHeight="1" x14ac:dyDescent="0.35">
      <c r="B297" s="140">
        <v>22.986719585379149</v>
      </c>
      <c r="C297" s="140">
        <v>-1.22698855119312</v>
      </c>
      <c r="D297" s="140">
        <v>4.9204666786037494</v>
      </c>
      <c r="E297" s="140">
        <v>0.21169925447181001</v>
      </c>
      <c r="F297" s="140">
        <v>5.2438000432092E-2</v>
      </c>
      <c r="H297" s="133">
        <f t="shared" si="20"/>
        <v>1129.4214869431876</v>
      </c>
      <c r="I297" s="48"/>
      <c r="K297" s="48"/>
      <c r="Q297" s="133">
        <f t="shared" si="21"/>
        <v>1193.0223602984006</v>
      </c>
      <c r="R297" s="133">
        <f t="shared" si="22"/>
        <v>1257.2592423871668</v>
      </c>
      <c r="S297" s="133">
        <f t="shared" si="23"/>
        <v>1322.1384932968203</v>
      </c>
      <c r="T297" s="133">
        <f t="shared" si="24"/>
        <v>1387.6665367155711</v>
      </c>
      <c r="X297" s="125"/>
      <c r="AD297" s="127"/>
    </row>
    <row r="298" spans="2:30" ht="14.25" customHeight="1" x14ac:dyDescent="0.35">
      <c r="B298" s="140">
        <v>1.1777245304531909</v>
      </c>
      <c r="C298" s="140">
        <v>7.6729658853930002E-2</v>
      </c>
      <c r="D298" s="140">
        <v>0.53559934234632001</v>
      </c>
      <c r="E298" s="140">
        <v>0.13803515111752501</v>
      </c>
      <c r="F298" s="140">
        <v>4.7728640630736001E-2</v>
      </c>
      <c r="H298" s="133">
        <f t="shared" si="20"/>
        <v>3203.2704166742051</v>
      </c>
      <c r="I298" s="48"/>
      <c r="K298" s="48"/>
      <c r="Q298" s="133">
        <f t="shared" si="21"/>
        <v>3235.5268324391209</v>
      </c>
      <c r="R298" s="133">
        <f t="shared" si="22"/>
        <v>3268.1058123616863</v>
      </c>
      <c r="S298" s="133">
        <f t="shared" si="23"/>
        <v>3301.0105820834769</v>
      </c>
      <c r="T298" s="133">
        <f t="shared" si="24"/>
        <v>3334.244399502486</v>
      </c>
      <c r="X298" s="125"/>
      <c r="AD298" s="127"/>
    </row>
    <row r="299" spans="2:30" ht="14.25" customHeight="1" x14ac:dyDescent="0.35">
      <c r="B299" s="140">
        <v>27.540506539441971</v>
      </c>
      <c r="C299" s="140">
        <v>-0.22393277209846299</v>
      </c>
      <c r="D299" s="140">
        <v>2.2040310849420202</v>
      </c>
      <c r="E299" s="140">
        <v>1.1246237539099999E-3</v>
      </c>
      <c r="F299" s="140">
        <v>8.9947129917338997E-2</v>
      </c>
      <c r="H299" s="133">
        <f t="shared" si="20"/>
        <v>1350.0234065394166</v>
      </c>
      <c r="I299" s="48"/>
      <c r="K299" s="48"/>
      <c r="Q299" s="133">
        <f t="shared" si="21"/>
        <v>1404.2663834483346</v>
      </c>
      <c r="R299" s="133">
        <f t="shared" si="22"/>
        <v>1459.0517901263415</v>
      </c>
      <c r="S299" s="133">
        <f t="shared" si="23"/>
        <v>1514.3850508711289</v>
      </c>
      <c r="T299" s="133">
        <f t="shared" si="24"/>
        <v>1570.2716442233636</v>
      </c>
      <c r="X299" s="125"/>
      <c r="AD299" s="127"/>
    </row>
    <row r="300" spans="2:30" ht="14.25" customHeight="1" x14ac:dyDescent="0.35">
      <c r="B300" s="140">
        <v>20.029999334840479</v>
      </c>
      <c r="C300" s="140">
        <v>8.3087637358152999E-2</v>
      </c>
      <c r="D300" s="140">
        <v>6.7242595255329997E-3</v>
      </c>
      <c r="E300" s="140">
        <v>0.30815870271951501</v>
      </c>
      <c r="F300" s="140">
        <v>4.9081699515611997E-2</v>
      </c>
      <c r="H300" s="133">
        <f t="shared" si="20"/>
        <v>1335.3916503596631</v>
      </c>
      <c r="I300" s="48"/>
      <c r="K300" s="48"/>
      <c r="Q300" s="133">
        <f t="shared" si="21"/>
        <v>1374.0498230147114</v>
      </c>
      <c r="R300" s="133">
        <f t="shared" si="22"/>
        <v>1413.0945773963094</v>
      </c>
      <c r="S300" s="133">
        <f t="shared" si="23"/>
        <v>1452.5297793217242</v>
      </c>
      <c r="T300" s="133">
        <f t="shared" si="24"/>
        <v>1492.3593332663927</v>
      </c>
      <c r="AD300" s="127"/>
    </row>
    <row r="301" spans="2:30" ht="14.25" customHeight="1" x14ac:dyDescent="0.35">
      <c r="B301" s="140">
        <v>1.5153715439710009</v>
      </c>
      <c r="C301" s="140">
        <v>-7.6101490505512001E-2</v>
      </c>
      <c r="D301" s="140">
        <v>0.55119979144908604</v>
      </c>
      <c r="E301" s="140">
        <v>5.4969538055594E-2</v>
      </c>
      <c r="F301" s="140">
        <v>6.1017833514731001E-2</v>
      </c>
      <c r="H301" s="133">
        <f t="shared" si="20"/>
        <v>3079.1370326264669</v>
      </c>
      <c r="I301" s="48"/>
      <c r="K301" s="48"/>
      <c r="Q301" s="133">
        <f t="shared" si="21"/>
        <v>3113.2924400381053</v>
      </c>
      <c r="R301" s="133">
        <f t="shared" si="22"/>
        <v>3147.7894015238608</v>
      </c>
      <c r="S301" s="133">
        <f t="shared" si="23"/>
        <v>3182.6313326244731</v>
      </c>
      <c r="T301" s="133">
        <f t="shared" si="24"/>
        <v>3217.8216830360921</v>
      </c>
      <c r="X301" s="125"/>
      <c r="AD301" s="127"/>
    </row>
    <row r="302" spans="2:30" ht="14.25" customHeight="1" x14ac:dyDescent="0.35">
      <c r="B302" s="140">
        <v>0.203707789348789</v>
      </c>
      <c r="C302" s="140">
        <v>5.0922550982760002E-2</v>
      </c>
      <c r="D302" s="140">
        <v>1.099302921498692</v>
      </c>
      <c r="E302" s="140">
        <v>0.19054708180396099</v>
      </c>
      <c r="F302" s="140">
        <v>2.8715206521452999E-2</v>
      </c>
      <c r="H302" s="133">
        <f t="shared" si="20"/>
        <v>3010.5822625534743</v>
      </c>
      <c r="I302" s="48"/>
      <c r="K302" s="48"/>
      <c r="Q302" s="133">
        <f t="shared" si="21"/>
        <v>3040.0642984137799</v>
      </c>
      <c r="R302" s="133">
        <f t="shared" si="22"/>
        <v>3069.8411546326888</v>
      </c>
      <c r="S302" s="133">
        <f t="shared" si="23"/>
        <v>3099.9157794137868</v>
      </c>
      <c r="T302" s="133">
        <f t="shared" si="24"/>
        <v>3130.2911504426957</v>
      </c>
      <c r="AD302" s="127"/>
    </row>
    <row r="303" spans="2:30" ht="14.25" customHeight="1" x14ac:dyDescent="0.35">
      <c r="B303" s="140">
        <v>1.518044166671801</v>
      </c>
      <c r="C303" s="140">
        <v>-6.7400726417463003E-2</v>
      </c>
      <c r="D303" s="140">
        <v>1.945850625850966</v>
      </c>
      <c r="E303" s="140">
        <v>0.202678877464815</v>
      </c>
      <c r="F303" s="140">
        <v>2.1497127879185E-2</v>
      </c>
      <c r="H303" s="133">
        <f t="shared" si="20"/>
        <v>2846.573286711629</v>
      </c>
      <c r="I303" s="48"/>
      <c r="K303" s="48"/>
      <c r="Q303" s="133">
        <f t="shared" si="21"/>
        <v>2878.2535346590967</v>
      </c>
      <c r="R303" s="133">
        <f t="shared" si="22"/>
        <v>2910.2505850860393</v>
      </c>
      <c r="S303" s="133">
        <f t="shared" si="23"/>
        <v>2942.5676060172518</v>
      </c>
      <c r="T303" s="133">
        <f t="shared" si="24"/>
        <v>2975.2077971577764</v>
      </c>
      <c r="AD303" s="127"/>
    </row>
    <row r="304" spans="2:30" ht="14.25" customHeight="1" x14ac:dyDescent="0.35">
      <c r="B304" s="140">
        <v>12.558944035979779</v>
      </c>
      <c r="C304" s="140">
        <v>-2.0123082995296731</v>
      </c>
      <c r="D304" s="140">
        <v>5.0489879012950682</v>
      </c>
      <c r="E304" s="140">
        <v>8.5299611251567001E-2</v>
      </c>
      <c r="F304" s="140">
        <v>4.0310029080770998E-2</v>
      </c>
      <c r="H304" s="133">
        <f t="shared" si="20"/>
        <v>0.10693916446393814</v>
      </c>
      <c r="I304" s="48"/>
      <c r="K304" s="48"/>
      <c r="Q304" s="133">
        <f t="shared" si="21"/>
        <v>52.297980904311771</v>
      </c>
      <c r="R304" s="133">
        <f t="shared" si="22"/>
        <v>105.01093306155781</v>
      </c>
      <c r="S304" s="133">
        <f t="shared" si="23"/>
        <v>158.25101474037615</v>
      </c>
      <c r="T304" s="133">
        <f t="shared" si="24"/>
        <v>212.02349723598331</v>
      </c>
      <c r="X304" s="125"/>
      <c r="AD304" s="127"/>
    </row>
    <row r="305" spans="2:30" ht="14.25" customHeight="1" x14ac:dyDescent="0.35">
      <c r="B305" s="140">
        <v>6.6523842865207268</v>
      </c>
      <c r="C305" s="140">
        <v>-8.1475816536203005E-2</v>
      </c>
      <c r="D305" s="140">
        <v>3.6281197746989E-2</v>
      </c>
      <c r="E305" s="140">
        <v>0.114623475923743</v>
      </c>
      <c r="F305" s="140">
        <v>7.2726987968495999E-2</v>
      </c>
      <c r="H305" s="133">
        <f t="shared" si="20"/>
        <v>2934.8716860442541</v>
      </c>
      <c r="I305" s="48"/>
      <c r="K305" s="48"/>
      <c r="Q305" s="133">
        <f t="shared" si="21"/>
        <v>2974.5436264990399</v>
      </c>
      <c r="R305" s="133">
        <f t="shared" si="22"/>
        <v>3014.6122863583732</v>
      </c>
      <c r="S305" s="133">
        <f t="shared" si="23"/>
        <v>3055.0816328163</v>
      </c>
      <c r="T305" s="133">
        <f t="shared" si="24"/>
        <v>3095.9556727388062</v>
      </c>
      <c r="X305" s="125"/>
      <c r="AD305" s="127"/>
    </row>
    <row r="306" spans="2:30" ht="14.25" customHeight="1" x14ac:dyDescent="0.35">
      <c r="B306" s="140">
        <v>2.7981513390526498</v>
      </c>
      <c r="C306" s="140">
        <v>6.3982473142826998E-2</v>
      </c>
      <c r="D306" s="140">
        <v>0.59124188795601496</v>
      </c>
      <c r="E306" s="140">
        <v>0.163838574820211</v>
      </c>
      <c r="F306" s="140">
        <v>4.8724047700815003E-2</v>
      </c>
      <c r="H306" s="133">
        <f t="shared" si="20"/>
        <v>3176.3483563621703</v>
      </c>
      <c r="I306" s="48"/>
      <c r="K306" s="48"/>
      <c r="Q306" s="133">
        <f t="shared" si="21"/>
        <v>3210.7252301280223</v>
      </c>
      <c r="R306" s="133">
        <f t="shared" si="22"/>
        <v>3245.4458726315338</v>
      </c>
      <c r="S306" s="133">
        <f t="shared" si="23"/>
        <v>3280.5137215600798</v>
      </c>
      <c r="T306" s="133">
        <f t="shared" si="24"/>
        <v>3315.9322489779115</v>
      </c>
      <c r="X306" s="125"/>
      <c r="AD306" s="127"/>
    </row>
    <row r="307" spans="2:30" ht="14.25" customHeight="1" x14ac:dyDescent="0.35">
      <c r="B307" s="140">
        <v>14.52473503172846</v>
      </c>
      <c r="C307" s="140">
        <v>0.10699989028918599</v>
      </c>
      <c r="D307" s="140">
        <v>4.0080160634069998E-3</v>
      </c>
      <c r="E307" s="140">
        <v>1.481045541E-6</v>
      </c>
      <c r="F307" s="140">
        <v>8.9999851395410002E-2</v>
      </c>
      <c r="H307" s="133">
        <f t="shared" si="20"/>
        <v>2396.3914472943879</v>
      </c>
      <c r="I307" s="48"/>
      <c r="K307" s="48"/>
      <c r="Q307" s="133">
        <f t="shared" si="21"/>
        <v>2437.88215219842</v>
      </c>
      <c r="R307" s="133">
        <f t="shared" si="22"/>
        <v>2479.7877641514933</v>
      </c>
      <c r="S307" s="133">
        <f t="shared" si="23"/>
        <v>2522.112432224098</v>
      </c>
      <c r="T307" s="133">
        <f t="shared" si="24"/>
        <v>2564.860346977428</v>
      </c>
      <c r="X307" s="125"/>
      <c r="AD307" s="127"/>
    </row>
    <row r="308" spans="2:30" ht="14.25" customHeight="1" x14ac:dyDescent="0.35">
      <c r="B308" s="140">
        <v>3.6197983929960862</v>
      </c>
      <c r="C308" s="140">
        <v>-3.5141947388762311</v>
      </c>
      <c r="D308" s="140">
        <v>4.8357245223506418</v>
      </c>
      <c r="E308" s="140">
        <v>7.6441018670000003E-6</v>
      </c>
      <c r="F308" s="140">
        <v>3.3379372304638E-2</v>
      </c>
      <c r="H308" s="133">
        <f t="shared" si="20"/>
        <v>-2333.5781282708822</v>
      </c>
      <c r="I308" s="48"/>
      <c r="K308" s="48"/>
      <c r="Q308" s="133">
        <f t="shared" si="21"/>
        <v>-2290.2430781646049</v>
      </c>
      <c r="R308" s="133">
        <f t="shared" si="22"/>
        <v>-2246.4746775572644</v>
      </c>
      <c r="S308" s="133">
        <f t="shared" si="23"/>
        <v>-2202.2685929438503</v>
      </c>
      <c r="T308" s="133">
        <f t="shared" si="24"/>
        <v>-2157.6204474843025</v>
      </c>
      <c r="X308" s="125"/>
      <c r="AD308" s="127"/>
    </row>
    <row r="309" spans="2:30" ht="14.25" customHeight="1" x14ac:dyDescent="0.35">
      <c r="B309" s="140">
        <v>1.4679016580562789</v>
      </c>
      <c r="C309" s="140">
        <v>5.3163864352976001E-2</v>
      </c>
      <c r="D309" s="140">
        <v>1.099136759294324</v>
      </c>
      <c r="E309" s="140">
        <v>0.18017431337989201</v>
      </c>
      <c r="F309" s="140">
        <v>3.6065578643555002E-2</v>
      </c>
      <c r="H309" s="133">
        <f t="shared" si="20"/>
        <v>3130.2902294057012</v>
      </c>
      <c r="I309" s="48"/>
      <c r="K309" s="48"/>
      <c r="Q309" s="133">
        <f t="shared" si="21"/>
        <v>3162.6192584988967</v>
      </c>
      <c r="R309" s="133">
        <f t="shared" si="22"/>
        <v>3195.2715778830243</v>
      </c>
      <c r="S309" s="133">
        <f t="shared" si="23"/>
        <v>3228.2504204609932</v>
      </c>
      <c r="T309" s="133">
        <f t="shared" si="24"/>
        <v>3261.5590514647415</v>
      </c>
      <c r="X309" s="125"/>
      <c r="AD309" s="127"/>
    </row>
    <row r="310" spans="2:30" ht="14.25" customHeight="1" x14ac:dyDescent="0.35">
      <c r="B310" s="140">
        <v>2.2449668057822461</v>
      </c>
      <c r="C310" s="140">
        <v>5.7177128412500999E-2</v>
      </c>
      <c r="D310" s="140">
        <v>1.1449421946602321</v>
      </c>
      <c r="E310" s="140">
        <v>0.17611421298580399</v>
      </c>
      <c r="F310" s="140">
        <v>3.7921235192166003E-2</v>
      </c>
      <c r="H310" s="133">
        <f t="shared" si="20"/>
        <v>3124.4043382208092</v>
      </c>
      <c r="I310" s="48"/>
      <c r="K310" s="48"/>
      <c r="Q310" s="133">
        <f t="shared" si="21"/>
        <v>3157.6422905461495</v>
      </c>
      <c r="R310" s="133">
        <f t="shared" si="22"/>
        <v>3191.212622394743</v>
      </c>
      <c r="S310" s="133">
        <f t="shared" si="23"/>
        <v>3225.1186575618221</v>
      </c>
      <c r="T310" s="133">
        <f t="shared" si="24"/>
        <v>3259.3637530805727</v>
      </c>
      <c r="X310" s="125"/>
      <c r="AD310" s="127"/>
    </row>
    <row r="311" spans="2:30" ht="14.25" customHeight="1" x14ac:dyDescent="0.35">
      <c r="B311" s="140">
        <v>2.8818158256091211</v>
      </c>
      <c r="C311" s="140">
        <v>0.10699982969430399</v>
      </c>
      <c r="D311" s="140">
        <v>4.0026177380119996E-3</v>
      </c>
      <c r="E311" s="140">
        <v>0.11418632746299701</v>
      </c>
      <c r="F311" s="140">
        <v>5.8760170762154E-2</v>
      </c>
      <c r="H311" s="133">
        <f t="shared" si="20"/>
        <v>3105.9136245479854</v>
      </c>
      <c r="I311" s="48"/>
      <c r="K311" s="48"/>
      <c r="Q311" s="133">
        <f t="shared" si="21"/>
        <v>3138.9410446743486</v>
      </c>
      <c r="R311" s="133">
        <f t="shared" si="22"/>
        <v>3172.2987390019757</v>
      </c>
      <c r="S311" s="133">
        <f t="shared" si="23"/>
        <v>3205.9900102728793</v>
      </c>
      <c r="T311" s="133">
        <f t="shared" si="24"/>
        <v>3240.0181942564918</v>
      </c>
      <c r="X311" s="125"/>
      <c r="AD311" s="127"/>
    </row>
    <row r="312" spans="2:30" ht="14.25" customHeight="1" x14ac:dyDescent="0.35">
      <c r="B312" s="140">
        <v>2.2714413829000002E-5</v>
      </c>
      <c r="C312" s="140">
        <v>9.5891210811307998E-2</v>
      </c>
      <c r="D312" s="140">
        <v>2.7337896080641001E-2</v>
      </c>
      <c r="E312" s="140">
        <v>0.113422041188596</v>
      </c>
      <c r="F312" s="140">
        <v>5.3330163317078003E-2</v>
      </c>
      <c r="H312" s="133">
        <f t="shared" si="20"/>
        <v>3230.7962008588515</v>
      </c>
      <c r="I312" s="48"/>
      <c r="K312" s="48"/>
      <c r="Q312" s="133">
        <f t="shared" si="21"/>
        <v>3261.4169487517552</v>
      </c>
      <c r="R312" s="133">
        <f t="shared" si="22"/>
        <v>3292.3439041235879</v>
      </c>
      <c r="S312" s="133">
        <f t="shared" si="23"/>
        <v>3323.5801290491386</v>
      </c>
      <c r="T312" s="133">
        <f t="shared" si="24"/>
        <v>3355.128716223945</v>
      </c>
      <c r="X312" s="125"/>
      <c r="AD312" s="127"/>
    </row>
    <row r="313" spans="2:30" ht="14.25" customHeight="1" x14ac:dyDescent="0.35">
      <c r="B313" s="140">
        <v>17.559221976537529</v>
      </c>
      <c r="C313" s="140">
        <v>-0.79441208178479905</v>
      </c>
      <c r="D313" s="140">
        <v>3.3993749964309021</v>
      </c>
      <c r="E313" s="140">
        <v>0.19087564369257801</v>
      </c>
      <c r="F313" s="140">
        <v>5.9590727777162997E-2</v>
      </c>
      <c r="H313" s="133">
        <f t="shared" si="20"/>
        <v>1957.9113646714138</v>
      </c>
      <c r="I313" s="48"/>
      <c r="K313" s="48"/>
      <c r="Q313" s="133">
        <f t="shared" si="21"/>
        <v>2014.9329797601108</v>
      </c>
      <c r="R313" s="133">
        <f t="shared" si="22"/>
        <v>2072.524810999696</v>
      </c>
      <c r="S313" s="133">
        <f t="shared" si="23"/>
        <v>2130.6925605516763</v>
      </c>
      <c r="T313" s="133">
        <f t="shared" si="24"/>
        <v>2189.4419875991771</v>
      </c>
      <c r="X313" s="125"/>
      <c r="AD313" s="127"/>
    </row>
    <row r="314" spans="2:30" ht="14.25" customHeight="1" x14ac:dyDescent="0.35">
      <c r="B314" s="140">
        <v>2.365453116417743</v>
      </c>
      <c r="C314" s="140">
        <v>4.3255422373939E-2</v>
      </c>
      <c r="D314" s="140">
        <v>0.99315719082198595</v>
      </c>
      <c r="E314" s="140">
        <v>0.18151638308787901</v>
      </c>
      <c r="F314" s="140">
        <v>4.0562865822469998E-2</v>
      </c>
      <c r="H314" s="133">
        <f t="shared" si="20"/>
        <v>3145.8322253965939</v>
      </c>
      <c r="I314" s="48"/>
      <c r="K314" s="48"/>
      <c r="Q314" s="133">
        <f t="shared" si="21"/>
        <v>3179.6904212473755</v>
      </c>
      <c r="R314" s="133">
        <f t="shared" si="22"/>
        <v>3213.8871990566649</v>
      </c>
      <c r="S314" s="133">
        <f t="shared" si="23"/>
        <v>3248.4259446440465</v>
      </c>
      <c r="T314" s="133">
        <f t="shared" si="24"/>
        <v>3283.3100776873025</v>
      </c>
      <c r="X314" s="125"/>
      <c r="AD314" s="127"/>
    </row>
    <row r="315" spans="2:30" ht="14.25" customHeight="1" x14ac:dyDescent="0.35">
      <c r="B315" s="140">
        <v>17.19758715202796</v>
      </c>
      <c r="C315" s="140">
        <v>-2.304937281631068</v>
      </c>
      <c r="D315" s="140">
        <v>4.4162488601908771</v>
      </c>
      <c r="E315" s="140">
        <v>1.560477474054E-3</v>
      </c>
      <c r="F315" s="140">
        <v>5.8416160045987001E-2</v>
      </c>
      <c r="H315" s="133">
        <f t="shared" si="20"/>
        <v>-1101.1107730643926</v>
      </c>
      <c r="I315" s="48"/>
      <c r="K315" s="48"/>
      <c r="Q315" s="133">
        <f t="shared" si="21"/>
        <v>-1048.5843351169797</v>
      </c>
      <c r="R315" s="133">
        <f t="shared" si="22"/>
        <v>-995.53263279009161</v>
      </c>
      <c r="S315" s="133">
        <f t="shared" si="23"/>
        <v>-941.95041343993489</v>
      </c>
      <c r="T315" s="133">
        <f t="shared" si="24"/>
        <v>-887.83237189627653</v>
      </c>
      <c r="X315" s="125"/>
      <c r="AD315" s="127"/>
    </row>
    <row r="316" spans="2:30" ht="14.25" customHeight="1" x14ac:dyDescent="0.35">
      <c r="B316" s="140">
        <v>16.952736303941769</v>
      </c>
      <c r="C316" s="140">
        <v>-0.27382744843055401</v>
      </c>
      <c r="D316" s="140">
        <v>2.1177574631447258</v>
      </c>
      <c r="E316" s="140">
        <v>3.9069372500000003E-7</v>
      </c>
      <c r="F316" s="140">
        <v>7.7026912253639002E-2</v>
      </c>
      <c r="H316" s="133">
        <f t="shared" si="20"/>
        <v>2026.0695091099799</v>
      </c>
      <c r="I316" s="48"/>
      <c r="K316" s="48"/>
      <c r="Q316" s="133">
        <f t="shared" si="21"/>
        <v>2073.8023586880763</v>
      </c>
      <c r="R316" s="133">
        <f t="shared" si="22"/>
        <v>2122.0125367619539</v>
      </c>
      <c r="S316" s="133">
        <f t="shared" si="23"/>
        <v>2170.7048166165705</v>
      </c>
      <c r="T316" s="133">
        <f t="shared" si="24"/>
        <v>2219.8840192697335</v>
      </c>
      <c r="X316" s="125"/>
      <c r="AD316" s="127"/>
    </row>
    <row r="317" spans="2:30" ht="14.25" customHeight="1" x14ac:dyDescent="0.35">
      <c r="B317" s="140">
        <v>0.28868415426843103</v>
      </c>
      <c r="C317" s="140">
        <v>-3.3688892473048002E-2</v>
      </c>
      <c r="D317" s="140">
        <v>1.763731583044206</v>
      </c>
      <c r="E317" s="140">
        <v>0.16035123041339699</v>
      </c>
      <c r="F317" s="140">
        <v>2.7846089781888999E-2</v>
      </c>
      <c r="H317" s="133">
        <f t="shared" si="20"/>
        <v>3037.5793770364753</v>
      </c>
      <c r="I317" s="48"/>
      <c r="K317" s="48"/>
      <c r="Q317" s="133">
        <f t="shared" si="21"/>
        <v>3068.933710923297</v>
      </c>
      <c r="R317" s="133">
        <f t="shared" si="22"/>
        <v>3100.601588148988</v>
      </c>
      <c r="S317" s="133">
        <f t="shared" si="23"/>
        <v>3132.5861441469351</v>
      </c>
      <c r="T317" s="133">
        <f t="shared" si="24"/>
        <v>3164.8905457048622</v>
      </c>
      <c r="X317" s="125"/>
      <c r="AD317" s="127"/>
    </row>
    <row r="318" spans="2:30" ht="14.25" customHeight="1" x14ac:dyDescent="0.35">
      <c r="B318" s="140">
        <v>6.4671053095E-5</v>
      </c>
      <c r="C318" s="140">
        <v>8.7233929410627006E-2</v>
      </c>
      <c r="D318" s="140">
        <v>1.0309205769103999E-2</v>
      </c>
      <c r="E318" s="140">
        <v>0.128141156908676</v>
      </c>
      <c r="F318" s="140">
        <v>5.2339589586385002E-2</v>
      </c>
      <c r="H318" s="133">
        <f t="shared" si="20"/>
        <v>3236.5197686800657</v>
      </c>
      <c r="I318" s="48"/>
      <c r="K318" s="48"/>
      <c r="Q318" s="133">
        <f t="shared" si="21"/>
        <v>3267.3501366705937</v>
      </c>
      <c r="R318" s="133">
        <f t="shared" si="22"/>
        <v>3298.4888083410265</v>
      </c>
      <c r="S318" s="133">
        <f t="shared" si="23"/>
        <v>3329.9388667281642</v>
      </c>
      <c r="T318" s="133">
        <f t="shared" si="24"/>
        <v>3361.7034256991728</v>
      </c>
      <c r="X318" s="125"/>
      <c r="AD318" s="127"/>
    </row>
    <row r="319" spans="2:30" ht="14.25" customHeight="1" x14ac:dyDescent="0.35">
      <c r="B319" s="140">
        <v>1.0627074124E-5</v>
      </c>
      <c r="C319" s="140">
        <v>6.2779723639681997E-2</v>
      </c>
      <c r="D319" s="140">
        <v>0.41366148027106198</v>
      </c>
      <c r="E319" s="140">
        <v>0.233701958938143</v>
      </c>
      <c r="F319" s="140">
        <v>1.8000231793140999E-2</v>
      </c>
      <c r="H319" s="133">
        <f t="shared" si="20"/>
        <v>2392.7409728750795</v>
      </c>
      <c r="I319" s="48"/>
      <c r="K319" s="48"/>
      <c r="Q319" s="133">
        <f t="shared" si="21"/>
        <v>2415.5637622863587</v>
      </c>
      <c r="R319" s="133">
        <f t="shared" si="22"/>
        <v>2438.6147795917509</v>
      </c>
      <c r="S319" s="133">
        <f t="shared" si="23"/>
        <v>2461.8963070701971</v>
      </c>
      <c r="T319" s="133">
        <f t="shared" si="24"/>
        <v>2485.4106498234278</v>
      </c>
      <c r="X319" s="125"/>
      <c r="AD319" s="127"/>
    </row>
    <row r="320" spans="2:30" ht="14.25" customHeight="1" x14ac:dyDescent="0.35">
      <c r="B320" s="140">
        <v>1.0243608832742E-2</v>
      </c>
      <c r="C320" s="140">
        <v>-1.245738630403276</v>
      </c>
      <c r="D320" s="140">
        <v>3.5036745409745529</v>
      </c>
      <c r="E320" s="140">
        <v>3.58649430233E-4</v>
      </c>
      <c r="F320" s="140">
        <v>3.4757909786017997E-2</v>
      </c>
      <c r="H320" s="133">
        <f t="shared" si="20"/>
        <v>1435.4961712458278</v>
      </c>
      <c r="I320" s="48"/>
      <c r="K320" s="48"/>
      <c r="Q320" s="133">
        <f t="shared" si="21"/>
        <v>1471.7840944126947</v>
      </c>
      <c r="R320" s="133">
        <f t="shared" si="22"/>
        <v>1508.4348968112304</v>
      </c>
      <c r="S320" s="133">
        <f t="shared" si="23"/>
        <v>1545.452207233752</v>
      </c>
      <c r="T320" s="133">
        <f t="shared" si="24"/>
        <v>1582.8396907604983</v>
      </c>
      <c r="X320" s="125"/>
      <c r="AD320" s="127"/>
    </row>
    <row r="321" spans="2:30" ht="14.25" customHeight="1" x14ac:dyDescent="0.35">
      <c r="B321" s="140">
        <v>0.465475025127008</v>
      </c>
      <c r="C321" s="140">
        <v>5.3802621202306E-2</v>
      </c>
      <c r="D321" s="140">
        <v>1.121216204057691</v>
      </c>
      <c r="E321" s="140">
        <v>0.18962328796947001</v>
      </c>
      <c r="F321" s="140">
        <v>2.9753846690314001E-2</v>
      </c>
      <c r="H321" s="133">
        <f t="shared" si="20"/>
        <v>3036.3951566123369</v>
      </c>
      <c r="I321" s="48"/>
      <c r="K321" s="48"/>
      <c r="Q321" s="133">
        <f t="shared" si="21"/>
        <v>3066.4344466541552</v>
      </c>
      <c r="R321" s="133">
        <f t="shared" si="22"/>
        <v>3096.7741295963915</v>
      </c>
      <c r="S321" s="133">
        <f t="shared" si="23"/>
        <v>3127.4172093680509</v>
      </c>
      <c r="T321" s="133">
        <f t="shared" si="24"/>
        <v>3158.3667199374258</v>
      </c>
      <c r="X321" s="125"/>
      <c r="AD321" s="127"/>
    </row>
    <row r="322" spans="2:30" ht="14.25" customHeight="1" x14ac:dyDescent="0.35">
      <c r="B322" s="140">
        <v>8.5918023331520002E-2</v>
      </c>
      <c r="C322" s="140">
        <v>-3.5510739258556709</v>
      </c>
      <c r="D322" s="140">
        <v>4.9988032837164642</v>
      </c>
      <c r="E322" s="140">
        <v>1.7179183487678999E-2</v>
      </c>
      <c r="F322" s="140">
        <v>1.8447988497357001E-2</v>
      </c>
      <c r="H322" s="133">
        <f t="shared" si="20"/>
        <v>-2430.7385919733879</v>
      </c>
      <c r="I322" s="48"/>
      <c r="K322" s="48"/>
      <c r="Q322" s="133">
        <f t="shared" si="21"/>
        <v>-2392.4485893635583</v>
      </c>
      <c r="R322" s="133">
        <f t="shared" si="22"/>
        <v>-2353.7756867276294</v>
      </c>
      <c r="S322" s="133">
        <f t="shared" si="23"/>
        <v>-2314.7160550653421</v>
      </c>
      <c r="T322" s="133">
        <f t="shared" si="24"/>
        <v>-2275.2658270864313</v>
      </c>
      <c r="X322" s="125"/>
      <c r="AD322" s="127"/>
    </row>
    <row r="323" spans="2:30" ht="14.25" customHeight="1" x14ac:dyDescent="0.35">
      <c r="B323" s="140">
        <v>6.1183977268000004E-5</v>
      </c>
      <c r="C323" s="140">
        <v>-1.3464993445472031</v>
      </c>
      <c r="D323" s="140">
        <v>3.809393231354</v>
      </c>
      <c r="E323" s="140">
        <v>1.2184969899999999E-7</v>
      </c>
      <c r="F323" s="140">
        <v>3.1640802033163003E-2</v>
      </c>
      <c r="H323" s="133">
        <f t="shared" si="20"/>
        <v>1290.8159459725994</v>
      </c>
      <c r="I323" s="48"/>
      <c r="K323" s="48"/>
      <c r="Q323" s="133">
        <f t="shared" si="21"/>
        <v>1327.416385388249</v>
      </c>
      <c r="R323" s="133">
        <f t="shared" si="22"/>
        <v>1364.3828291980551</v>
      </c>
      <c r="S323" s="133">
        <f t="shared" si="23"/>
        <v>1401.7189374459592</v>
      </c>
      <c r="T323" s="133">
        <f t="shared" si="24"/>
        <v>1439.4284067763426</v>
      </c>
      <c r="X323" s="125"/>
      <c r="AD323" s="127"/>
    </row>
    <row r="324" spans="2:30" ht="14.25" customHeight="1" x14ac:dyDescent="0.35">
      <c r="B324" s="140">
        <v>17.408351330047381</v>
      </c>
      <c r="C324" s="140">
        <v>-1.07923797336247</v>
      </c>
      <c r="D324" s="140">
        <v>3.7862577313726389</v>
      </c>
      <c r="E324" s="140">
        <v>0.24594368635708899</v>
      </c>
      <c r="F324" s="140">
        <v>5.3656392571268002E-2</v>
      </c>
      <c r="H324" s="133">
        <f t="shared" si="20"/>
        <v>1713.1479732840755</v>
      </c>
      <c r="I324" s="48"/>
      <c r="K324" s="48"/>
      <c r="Q324" s="133">
        <f t="shared" si="21"/>
        <v>1772.5319713064348</v>
      </c>
      <c r="R324" s="133">
        <f t="shared" si="22"/>
        <v>1832.5098093090173</v>
      </c>
      <c r="S324" s="133">
        <f t="shared" si="23"/>
        <v>1893.0874256916259</v>
      </c>
      <c r="T324" s="133">
        <f t="shared" si="24"/>
        <v>1954.2708182380607</v>
      </c>
      <c r="X324" s="125"/>
      <c r="AD324" s="127"/>
    </row>
    <row r="325" spans="2:30" ht="14.25" customHeight="1" x14ac:dyDescent="0.35">
      <c r="B325" s="140">
        <v>21.473767145519751</v>
      </c>
      <c r="C325" s="140">
        <v>-3.553211625339689</v>
      </c>
      <c r="D325" s="140">
        <v>2.6249549986538598</v>
      </c>
      <c r="E325" s="140">
        <v>1.774882437459E-3</v>
      </c>
      <c r="F325" s="140">
        <v>8.3129171959893999E-2</v>
      </c>
      <c r="H325" s="133">
        <f t="shared" si="20"/>
        <v>-3764.7007315290734</v>
      </c>
      <c r="I325" s="48"/>
      <c r="K325" s="48"/>
      <c r="Q325" s="133">
        <f t="shared" si="21"/>
        <v>-3711.1320166613264</v>
      </c>
      <c r="R325" s="133">
        <f t="shared" si="22"/>
        <v>-3657.0276146449019</v>
      </c>
      <c r="S325" s="133">
        <f t="shared" si="23"/>
        <v>-3602.382168608312</v>
      </c>
      <c r="T325" s="133">
        <f t="shared" si="24"/>
        <v>-3547.1902681113565</v>
      </c>
      <c r="X325" s="125"/>
      <c r="AD325" s="127"/>
    </row>
    <row r="326" spans="2:30" ht="14.25" customHeight="1" x14ac:dyDescent="0.35">
      <c r="B326" s="140">
        <v>1.8402119674637001E-2</v>
      </c>
      <c r="C326" s="140">
        <v>-0.120020345644512</v>
      </c>
      <c r="D326" s="140">
        <v>2.408940523710041</v>
      </c>
      <c r="E326" s="140">
        <v>6.8525685584439999E-2</v>
      </c>
      <c r="F326" s="140">
        <v>2.9090065915573001E-2</v>
      </c>
      <c r="H326" s="133">
        <f t="shared" si="20"/>
        <v>2875.1862374599295</v>
      </c>
      <c r="I326" s="48"/>
      <c r="K326" s="48"/>
      <c r="Q326" s="133">
        <f t="shared" si="21"/>
        <v>2906.0744970182518</v>
      </c>
      <c r="R326" s="133">
        <f t="shared" si="22"/>
        <v>2937.2716391721578</v>
      </c>
      <c r="S326" s="133">
        <f t="shared" si="23"/>
        <v>2968.7807527476034</v>
      </c>
      <c r="T326" s="133">
        <f t="shared" si="24"/>
        <v>3000.6049574588033</v>
      </c>
      <c r="X326" s="125"/>
      <c r="AD326" s="127"/>
    </row>
    <row r="327" spans="2:30" ht="14.25" customHeight="1" x14ac:dyDescent="0.35">
      <c r="B327" s="140">
        <v>6.2080973155449231</v>
      </c>
      <c r="C327" s="140">
        <v>-0.29504004027800301</v>
      </c>
      <c r="D327" s="140">
        <v>1.15408933498675</v>
      </c>
      <c r="E327" s="140">
        <v>0.21188961644726501</v>
      </c>
      <c r="F327" s="140">
        <v>5.3063219198419997E-2</v>
      </c>
      <c r="H327" s="133">
        <f t="shared" ref="H327:H390" si="25">SUMPRODUCT(B327:F327,B$3:F$3)</f>
        <v>2863.8309897439485</v>
      </c>
      <c r="I327" s="48"/>
      <c r="K327" s="48"/>
      <c r="Q327" s="133">
        <f t="shared" ref="Q327:Q390" si="26">SUMPRODUCT($B327:$F327,$J$6:$N$6)</f>
        <v>2905.9565682245293</v>
      </c>
      <c r="R327" s="133">
        <f t="shared" ref="R327:R390" si="27">SUMPRODUCT($B327:$F327,$J$7:$N$7)</f>
        <v>2948.5034024899155</v>
      </c>
      <c r="S327" s="133">
        <f t="shared" ref="S327:S390" si="28">SUMPRODUCT($B327:$F327,$J$8:$N$8)</f>
        <v>2991.4757050979556</v>
      </c>
      <c r="T327" s="133">
        <f t="shared" ref="T327:T390" si="29">SUMPRODUCT($B327:$F327,$J$9:$N$9)</f>
        <v>3034.8777307320761</v>
      </c>
      <c r="X327" s="125"/>
      <c r="AD327" s="127"/>
    </row>
    <row r="328" spans="2:30" ht="14.25" customHeight="1" x14ac:dyDescent="0.35">
      <c r="B328" s="140">
        <v>6.7399855392999999E-5</v>
      </c>
      <c r="C328" s="140">
        <v>8.8297842114336E-2</v>
      </c>
      <c r="D328" s="140">
        <v>4.0322186118559996E-3</v>
      </c>
      <c r="E328" s="140">
        <v>0.124460381154078</v>
      </c>
      <c r="F328" s="140">
        <v>5.2827585568763998E-2</v>
      </c>
      <c r="H328" s="133">
        <f t="shared" si="25"/>
        <v>3238.1302238291182</v>
      </c>
      <c r="I328" s="48"/>
      <c r="K328" s="48"/>
      <c r="Q328" s="133">
        <f t="shared" si="26"/>
        <v>3268.9579800451988</v>
      </c>
      <c r="R328" s="133">
        <f t="shared" si="27"/>
        <v>3300.09401382344</v>
      </c>
      <c r="S328" s="133">
        <f t="shared" si="28"/>
        <v>3331.5414079394641</v>
      </c>
      <c r="T328" s="133">
        <f t="shared" si="29"/>
        <v>3363.3032759966477</v>
      </c>
      <c r="X328" s="125"/>
      <c r="AD328" s="127"/>
    </row>
    <row r="329" spans="2:30" ht="14.25" customHeight="1" x14ac:dyDescent="0.35">
      <c r="B329" s="140">
        <v>4.7053663762955651</v>
      </c>
      <c r="C329" s="140">
        <v>-0.47334046749339698</v>
      </c>
      <c r="D329" s="140">
        <v>4.6024770948352449</v>
      </c>
      <c r="E329" s="140">
        <v>3.1644120389999999E-6</v>
      </c>
      <c r="F329" s="140">
        <v>1.8000706337249001E-2</v>
      </c>
      <c r="H329" s="133">
        <f t="shared" si="25"/>
        <v>2028.427271637348</v>
      </c>
      <c r="I329" s="48"/>
      <c r="K329" s="48"/>
      <c r="Q329" s="133">
        <f t="shared" si="26"/>
        <v>2063.3279717612477</v>
      </c>
      <c r="R329" s="133">
        <f t="shared" si="27"/>
        <v>2098.5776788863864</v>
      </c>
      <c r="S329" s="133">
        <f t="shared" si="28"/>
        <v>2134.1798830827765</v>
      </c>
      <c r="T329" s="133">
        <f t="shared" si="29"/>
        <v>2170.1381093211303</v>
      </c>
      <c r="X329" s="125"/>
      <c r="AD329" s="127"/>
    </row>
    <row r="330" spans="2:30" ht="14.25" customHeight="1" x14ac:dyDescent="0.35">
      <c r="B330" s="140">
        <v>1.2028139212514E-2</v>
      </c>
      <c r="C330" s="140">
        <v>5.4014559222548997E-2</v>
      </c>
      <c r="D330" s="140">
        <v>0.79421273653472102</v>
      </c>
      <c r="E330" s="140">
        <v>0.13792977929702699</v>
      </c>
      <c r="F330" s="140">
        <v>4.1612963650451001E-2</v>
      </c>
      <c r="H330" s="133">
        <f t="shared" si="25"/>
        <v>3186.2509685777204</v>
      </c>
      <c r="I330" s="48"/>
      <c r="K330" s="48"/>
      <c r="Q330" s="133">
        <f t="shared" si="26"/>
        <v>3217.1791436221847</v>
      </c>
      <c r="R330" s="133">
        <f t="shared" si="27"/>
        <v>3248.4166004170938</v>
      </c>
      <c r="S330" s="133">
        <f t="shared" si="28"/>
        <v>3279.9664317799525</v>
      </c>
      <c r="T330" s="133">
        <f t="shared" si="29"/>
        <v>3311.8317614564394</v>
      </c>
      <c r="X330" s="125"/>
      <c r="AD330" s="127"/>
    </row>
    <row r="331" spans="2:30" ht="14.25" customHeight="1" x14ac:dyDescent="0.35">
      <c r="B331" s="140">
        <v>5.0344474654200001E-4</v>
      </c>
      <c r="C331" s="140">
        <v>8.7230627014054998E-2</v>
      </c>
      <c r="D331" s="140">
        <v>9.9787510185980009E-3</v>
      </c>
      <c r="E331" s="140">
        <v>0.128287349731912</v>
      </c>
      <c r="F331" s="140">
        <v>5.2314228201945E-2</v>
      </c>
      <c r="H331" s="133">
        <f t="shared" si="25"/>
        <v>3235.8550477256094</v>
      </c>
      <c r="I331" s="48"/>
      <c r="K331" s="48"/>
      <c r="Q331" s="133">
        <f t="shared" si="26"/>
        <v>3266.6794129496911</v>
      </c>
      <c r="R331" s="133">
        <f t="shared" si="27"/>
        <v>3297.8120218260137</v>
      </c>
      <c r="S331" s="133">
        <f t="shared" si="28"/>
        <v>3329.2559567910994</v>
      </c>
      <c r="T331" s="133">
        <f t="shared" si="29"/>
        <v>3361.0143311058355</v>
      </c>
      <c r="X331" s="125"/>
      <c r="AD331" s="127"/>
    </row>
    <row r="332" spans="2:30" ht="14.25" customHeight="1" x14ac:dyDescent="0.35">
      <c r="B332" s="140">
        <v>1.14749345128E-4</v>
      </c>
      <c r="C332" s="140">
        <v>2.5305798356219999E-2</v>
      </c>
      <c r="D332" s="140">
        <v>0.96479230550599204</v>
      </c>
      <c r="E332" s="140">
        <v>0.18236058563716501</v>
      </c>
      <c r="F332" s="140">
        <v>3.2616691888427002E-2</v>
      </c>
      <c r="H332" s="133">
        <f t="shared" si="25"/>
        <v>3052.1975680142887</v>
      </c>
      <c r="I332" s="48"/>
      <c r="K332" s="48"/>
      <c r="Q332" s="133">
        <f t="shared" si="26"/>
        <v>3082.2744313221301</v>
      </c>
      <c r="R332" s="133">
        <f t="shared" si="27"/>
        <v>3112.65206326305</v>
      </c>
      <c r="S332" s="133">
        <f t="shared" si="28"/>
        <v>3143.3334715233796</v>
      </c>
      <c r="T332" s="133">
        <f t="shared" si="29"/>
        <v>3174.3216938663127</v>
      </c>
      <c r="X332" s="125"/>
      <c r="AD332" s="127"/>
    </row>
    <row r="333" spans="2:30" ht="14.25" customHeight="1" x14ac:dyDescent="0.35">
      <c r="B333" s="140">
        <v>7.0035455472950039</v>
      </c>
      <c r="C333" s="140">
        <v>-3.5579436228161661</v>
      </c>
      <c r="D333" s="140">
        <v>1.1647321722714079</v>
      </c>
      <c r="E333" s="140">
        <v>0.33499785980838998</v>
      </c>
      <c r="F333" s="140">
        <v>6.6818008555524E-2</v>
      </c>
      <c r="H333" s="133">
        <f t="shared" si="25"/>
        <v>-1704.3811761435036</v>
      </c>
      <c r="I333" s="48"/>
      <c r="K333" s="48"/>
      <c r="Q333" s="133">
        <f t="shared" si="26"/>
        <v>-1649.4626542589044</v>
      </c>
      <c r="R333" s="133">
        <f t="shared" si="27"/>
        <v>-1593.9949471554605</v>
      </c>
      <c r="S333" s="133">
        <f t="shared" si="28"/>
        <v>-1537.9725629809795</v>
      </c>
      <c r="T333" s="133">
        <f t="shared" si="29"/>
        <v>-1481.3899549647563</v>
      </c>
      <c r="X333" s="125"/>
      <c r="AD333" s="127"/>
    </row>
    <row r="334" spans="2:30" ht="14.25" customHeight="1" x14ac:dyDescent="0.35">
      <c r="B334" s="140">
        <v>3.268720956094969</v>
      </c>
      <c r="C334" s="140">
        <v>6.1772896258448999E-2</v>
      </c>
      <c r="D334" s="140">
        <v>0.73337687617654901</v>
      </c>
      <c r="E334" s="140">
        <v>0.16703926701847699</v>
      </c>
      <c r="F334" s="140">
        <v>4.7667852245169999E-2</v>
      </c>
      <c r="H334" s="133">
        <f t="shared" si="25"/>
        <v>3159.7048245286578</v>
      </c>
      <c r="I334" s="48"/>
      <c r="K334" s="48"/>
      <c r="Q334" s="133">
        <f t="shared" si="26"/>
        <v>3194.5829665688725</v>
      </c>
      <c r="R334" s="133">
        <f t="shared" si="27"/>
        <v>3229.809890029489</v>
      </c>
      <c r="S334" s="133">
        <f t="shared" si="28"/>
        <v>3265.3890827247124</v>
      </c>
      <c r="T334" s="133">
        <f t="shared" si="29"/>
        <v>3301.3240673468872</v>
      </c>
      <c r="AD334" s="127"/>
    </row>
    <row r="335" spans="2:30" ht="14.25" customHeight="1" x14ac:dyDescent="0.35">
      <c r="B335" s="140">
        <v>17.34604813186667</v>
      </c>
      <c r="C335" s="140">
        <v>-0.24020008805679699</v>
      </c>
      <c r="D335" s="140">
        <v>1.879957584947975</v>
      </c>
      <c r="E335" s="140">
        <v>8.9128955499999996E-7</v>
      </c>
      <c r="F335" s="140">
        <v>7.9983428075985005E-2</v>
      </c>
      <c r="H335" s="133">
        <f t="shared" si="25"/>
        <v>2031.4328462141639</v>
      </c>
      <c r="I335" s="48"/>
      <c r="K335" s="48"/>
      <c r="Q335" s="133">
        <f t="shared" si="26"/>
        <v>2079.1532273344474</v>
      </c>
      <c r="R335" s="133">
        <f t="shared" si="27"/>
        <v>2127.3508122659332</v>
      </c>
      <c r="S335" s="133">
        <f t="shared" si="28"/>
        <v>2176.0303730467344</v>
      </c>
      <c r="T335" s="133">
        <f t="shared" si="29"/>
        <v>2225.1967294353435</v>
      </c>
      <c r="AD335" s="127"/>
    </row>
    <row r="336" spans="2:30" ht="14.25" customHeight="1" x14ac:dyDescent="0.35">
      <c r="B336" s="140">
        <v>1.6551327184000001E-5</v>
      </c>
      <c r="C336" s="140">
        <v>8.7265140205848996E-2</v>
      </c>
      <c r="D336" s="140">
        <v>4.0465858191580002E-3</v>
      </c>
      <c r="E336" s="140">
        <v>0.12799635353269601</v>
      </c>
      <c r="F336" s="140">
        <v>5.2440072599235998E-2</v>
      </c>
      <c r="H336" s="133">
        <f t="shared" si="25"/>
        <v>3236.838414183243</v>
      </c>
      <c r="I336" s="48"/>
      <c r="K336" s="48"/>
      <c r="Q336" s="133">
        <f t="shared" si="26"/>
        <v>3267.6713551595935</v>
      </c>
      <c r="R336" s="133">
        <f t="shared" si="27"/>
        <v>3298.8126255457073</v>
      </c>
      <c r="S336" s="133">
        <f t="shared" si="28"/>
        <v>3330.2653086356831</v>
      </c>
      <c r="T336" s="133">
        <f t="shared" si="29"/>
        <v>3362.032518556558</v>
      </c>
      <c r="X336" s="125"/>
      <c r="AD336" s="127"/>
    </row>
    <row r="337" spans="2:30" ht="14.25" customHeight="1" x14ac:dyDescent="0.35">
      <c r="B337" s="140">
        <v>0.67135039729004498</v>
      </c>
      <c r="C337" s="140">
        <v>4.4093650407601999E-2</v>
      </c>
      <c r="D337" s="140">
        <v>1.2346571145792531</v>
      </c>
      <c r="E337" s="140">
        <v>0.19762116774754801</v>
      </c>
      <c r="F337" s="140">
        <v>2.7745868909391E-2</v>
      </c>
      <c r="H337" s="133">
        <f t="shared" si="25"/>
        <v>3006.4013275416592</v>
      </c>
      <c r="I337" s="48"/>
      <c r="K337" s="48"/>
      <c r="Q337" s="133">
        <f t="shared" si="26"/>
        <v>3036.5866251240232</v>
      </c>
      <c r="R337" s="133">
        <f t="shared" si="27"/>
        <v>3067.0737756822114</v>
      </c>
      <c r="S337" s="133">
        <f t="shared" si="28"/>
        <v>3097.8657977459811</v>
      </c>
      <c r="T337" s="133">
        <f t="shared" si="29"/>
        <v>3128.9657400303886</v>
      </c>
      <c r="AD337" s="127"/>
    </row>
    <row r="338" spans="2:30" ht="14.25" customHeight="1" x14ac:dyDescent="0.35">
      <c r="B338" s="140">
        <v>0.40084614907472799</v>
      </c>
      <c r="C338" s="140">
        <v>5.7924112110346003E-2</v>
      </c>
      <c r="D338" s="140">
        <v>0.91179723438443505</v>
      </c>
      <c r="E338" s="140">
        <v>0.173933159634483</v>
      </c>
      <c r="F338" s="140">
        <v>3.5558997256230997E-2</v>
      </c>
      <c r="H338" s="133">
        <f t="shared" si="25"/>
        <v>3117.2017430145725</v>
      </c>
      <c r="I338" s="48"/>
      <c r="K338" s="48"/>
      <c r="Q338" s="133">
        <f t="shared" si="26"/>
        <v>3147.8902156465656</v>
      </c>
      <c r="R338" s="133">
        <f t="shared" si="27"/>
        <v>3178.885573004879</v>
      </c>
      <c r="S338" s="133">
        <f t="shared" si="28"/>
        <v>3210.1908839367757</v>
      </c>
      <c r="T338" s="133">
        <f t="shared" si="29"/>
        <v>3241.8092479779912</v>
      </c>
      <c r="X338" s="125"/>
      <c r="AD338" s="127"/>
    </row>
    <row r="339" spans="2:30" ht="14.25" customHeight="1" x14ac:dyDescent="0.35">
      <c r="B339" s="140">
        <v>3.9067473588211998E-2</v>
      </c>
      <c r="C339" s="140">
        <v>-0.68683997587763601</v>
      </c>
      <c r="D339" s="140">
        <v>5.3902219474187003E-2</v>
      </c>
      <c r="E339" s="140">
        <v>0.17674550797961</v>
      </c>
      <c r="F339" s="140">
        <v>5.6264293580364E-2</v>
      </c>
      <c r="H339" s="133">
        <f t="shared" si="25"/>
        <v>2327.762631293765</v>
      </c>
      <c r="I339" s="48"/>
      <c r="K339" s="48"/>
      <c r="Q339" s="133">
        <f t="shared" si="26"/>
        <v>2363.1776896845963</v>
      </c>
      <c r="R339" s="133">
        <f t="shared" si="27"/>
        <v>2398.9468986593356</v>
      </c>
      <c r="S339" s="133">
        <f t="shared" si="28"/>
        <v>2435.0737997238225</v>
      </c>
      <c r="T339" s="133">
        <f t="shared" si="29"/>
        <v>2471.5619697989546</v>
      </c>
      <c r="X339" s="125"/>
      <c r="AD339" s="127"/>
    </row>
    <row r="340" spans="2:30" ht="14.25" customHeight="1" x14ac:dyDescent="0.35">
      <c r="B340" s="140">
        <v>0.20274173123240899</v>
      </c>
      <c r="C340" s="140">
        <v>-0.92828022682976596</v>
      </c>
      <c r="D340" s="140">
        <v>3.7190461504742371</v>
      </c>
      <c r="E340" s="140">
        <v>1.5538876181100001E-4</v>
      </c>
      <c r="F340" s="140">
        <v>3.0755221069614001E-2</v>
      </c>
      <c r="H340" s="133">
        <f t="shared" si="25"/>
        <v>1907.3790118583809</v>
      </c>
      <c r="I340" s="48"/>
      <c r="K340" s="48"/>
      <c r="Q340" s="133">
        <f t="shared" si="26"/>
        <v>1943.0571914574034</v>
      </c>
      <c r="R340" s="133">
        <f t="shared" si="27"/>
        <v>1979.0921528524161</v>
      </c>
      <c r="S340" s="133">
        <f t="shared" si="28"/>
        <v>2015.4874638613792</v>
      </c>
      <c r="T340" s="133">
        <f t="shared" si="29"/>
        <v>2052.2467279804323</v>
      </c>
      <c r="X340" s="125"/>
      <c r="AD340" s="127"/>
    </row>
    <row r="341" spans="2:30" ht="14.25" customHeight="1" x14ac:dyDescent="0.35">
      <c r="B341" s="140">
        <v>2.191162784497326</v>
      </c>
      <c r="C341" s="140">
        <v>-0.14476013686696601</v>
      </c>
      <c r="D341" s="140">
        <v>1.9151564135817729</v>
      </c>
      <c r="E341" s="140">
        <v>0.20136543722963199</v>
      </c>
      <c r="F341" s="140">
        <v>2.7924093003425E-2</v>
      </c>
      <c r="H341" s="133">
        <f t="shared" si="25"/>
        <v>2892.0638037253557</v>
      </c>
      <c r="I341" s="48"/>
      <c r="K341" s="48"/>
      <c r="Q341" s="133">
        <f t="shared" si="26"/>
        <v>2926.4596195486301</v>
      </c>
      <c r="R341" s="133">
        <f t="shared" si="27"/>
        <v>2961.1993935301371</v>
      </c>
      <c r="S341" s="133">
        <f t="shared" si="28"/>
        <v>2996.2865652514597</v>
      </c>
      <c r="T341" s="133">
        <f t="shared" si="29"/>
        <v>3031.724608689995</v>
      </c>
      <c r="X341" s="125"/>
      <c r="AD341" s="127"/>
    </row>
    <row r="342" spans="2:30" ht="14.25" customHeight="1" x14ac:dyDescent="0.35">
      <c r="B342" s="140">
        <v>20.647666977020769</v>
      </c>
      <c r="C342" s="140">
        <v>-1.0361793220366311</v>
      </c>
      <c r="D342" s="140">
        <v>3.1781363379109941</v>
      </c>
      <c r="E342" s="140">
        <v>0.25873892736395498</v>
      </c>
      <c r="F342" s="140">
        <v>6.5451686648448998E-2</v>
      </c>
      <c r="H342" s="133">
        <f t="shared" si="25"/>
        <v>1614.4108270502536</v>
      </c>
      <c r="I342" s="48"/>
      <c r="K342" s="48"/>
      <c r="Q342" s="133">
        <f t="shared" si="26"/>
        <v>1676.3785375777236</v>
      </c>
      <c r="R342" s="133">
        <f t="shared" si="27"/>
        <v>1738.9659252104691</v>
      </c>
      <c r="S342" s="133">
        <f t="shared" si="28"/>
        <v>1802.1791867195413</v>
      </c>
      <c r="T342" s="133">
        <f t="shared" si="29"/>
        <v>1866.0245808437048</v>
      </c>
      <c r="X342" s="125"/>
      <c r="AD342" s="127"/>
    </row>
    <row r="343" spans="2:30" ht="14.25" customHeight="1" x14ac:dyDescent="0.35">
      <c r="B343" s="140">
        <v>16.566444206158039</v>
      </c>
      <c r="C343" s="140">
        <v>-0.17002198144014299</v>
      </c>
      <c r="D343" s="140">
        <v>0.55357079443177304</v>
      </c>
      <c r="E343" s="140">
        <v>3.4302667623610998E-2</v>
      </c>
      <c r="F343" s="140">
        <v>8.9933888494325001E-2</v>
      </c>
      <c r="H343" s="133">
        <f t="shared" si="25"/>
        <v>2128.9365088063796</v>
      </c>
      <c r="I343" s="48"/>
      <c r="K343" s="48"/>
      <c r="Q343" s="133">
        <f t="shared" si="26"/>
        <v>2175.3553247797727</v>
      </c>
      <c r="R343" s="133">
        <f t="shared" si="27"/>
        <v>2222.238328912902</v>
      </c>
      <c r="S343" s="133">
        <f t="shared" si="28"/>
        <v>2269.5901630873609</v>
      </c>
      <c r="T343" s="133">
        <f t="shared" si="29"/>
        <v>2317.4155156035658</v>
      </c>
      <c r="AD343" s="127"/>
    </row>
    <row r="344" spans="2:30" ht="14.25" customHeight="1" x14ac:dyDescent="0.35">
      <c r="B344" s="140">
        <v>8.8056091683000003E-5</v>
      </c>
      <c r="C344" s="140">
        <v>-2.2077120919355151</v>
      </c>
      <c r="D344" s="140">
        <v>8.6766917690440006E-3</v>
      </c>
      <c r="E344" s="140">
        <v>0.199705135018374</v>
      </c>
      <c r="F344" s="140">
        <v>6.6848898624091005E-2</v>
      </c>
      <c r="H344" s="133">
        <f t="shared" si="25"/>
        <v>237.72288128114224</v>
      </c>
      <c r="I344" s="48"/>
      <c r="K344" s="48"/>
      <c r="Q344" s="133">
        <f t="shared" si="26"/>
        <v>278.94581105531461</v>
      </c>
      <c r="R344" s="133">
        <f t="shared" si="27"/>
        <v>320.58097012722919</v>
      </c>
      <c r="S344" s="133">
        <f t="shared" si="28"/>
        <v>362.63248078986271</v>
      </c>
      <c r="T344" s="133">
        <f t="shared" si="29"/>
        <v>405.104506559122</v>
      </c>
      <c r="AD344" s="127"/>
    </row>
    <row r="345" spans="2:30" ht="14.25" customHeight="1" x14ac:dyDescent="0.35">
      <c r="B345" s="140">
        <v>7.8006058909399999E-4</v>
      </c>
      <c r="C345" s="140">
        <v>8.7264737196795006E-2</v>
      </c>
      <c r="D345" s="140">
        <v>1.7693279642505999E-2</v>
      </c>
      <c r="E345" s="140">
        <v>0.12634683373913999</v>
      </c>
      <c r="F345" s="140">
        <v>5.2487836535243998E-2</v>
      </c>
      <c r="H345" s="133">
        <f t="shared" si="25"/>
        <v>3238.2583516285313</v>
      </c>
      <c r="I345" s="48"/>
      <c r="K345" s="48"/>
      <c r="Q345" s="133">
        <f t="shared" si="26"/>
        <v>3269.1065193527652</v>
      </c>
      <c r="R345" s="133">
        <f t="shared" si="27"/>
        <v>3300.2631687542416</v>
      </c>
      <c r="S345" s="133">
        <f t="shared" si="28"/>
        <v>3331.7313846497332</v>
      </c>
      <c r="T345" s="133">
        <f t="shared" si="29"/>
        <v>3363.5142827041791</v>
      </c>
      <c r="AD345" s="127"/>
    </row>
    <row r="346" spans="2:30" ht="14.25" customHeight="1" x14ac:dyDescent="0.35">
      <c r="B346" s="140">
        <v>7.2849674243700003E-4</v>
      </c>
      <c r="C346" s="140">
        <v>-8.0013209663509E-2</v>
      </c>
      <c r="D346" s="140">
        <v>1.887703474531728</v>
      </c>
      <c r="E346" s="140">
        <v>0.156817521003973</v>
      </c>
      <c r="F346" s="140">
        <v>2.6779133771548998E-2</v>
      </c>
      <c r="H346" s="133">
        <f t="shared" si="25"/>
        <v>2998.7040280680048</v>
      </c>
      <c r="I346" s="48"/>
      <c r="K346" s="48"/>
      <c r="Q346" s="133">
        <f t="shared" si="26"/>
        <v>3030.0999064884745</v>
      </c>
      <c r="R346" s="133">
        <f t="shared" si="27"/>
        <v>3061.8097436931494</v>
      </c>
      <c r="S346" s="133">
        <f t="shared" si="28"/>
        <v>3093.8366792698712</v>
      </c>
      <c r="T346" s="133">
        <f t="shared" si="29"/>
        <v>3126.1838842023599</v>
      </c>
      <c r="X346" s="125"/>
      <c r="AD346" s="127"/>
    </row>
    <row r="347" spans="2:30" ht="14.25" customHeight="1" x14ac:dyDescent="0.35">
      <c r="B347" s="140">
        <v>13.64621514899652</v>
      </c>
      <c r="C347" s="140">
        <v>-2.3841482799569689</v>
      </c>
      <c r="D347" s="140">
        <v>4.4033396201001436</v>
      </c>
      <c r="E347" s="140">
        <v>0.234516653405485</v>
      </c>
      <c r="F347" s="140">
        <v>4.5145923640054E-2</v>
      </c>
      <c r="H347" s="133">
        <f t="shared" si="25"/>
        <v>-174.89431746692298</v>
      </c>
      <c r="I347" s="48"/>
      <c r="K347" s="48"/>
      <c r="Q347" s="133">
        <f t="shared" si="26"/>
        <v>-116.45768673738803</v>
      </c>
      <c r="R347" s="133">
        <f t="shared" si="27"/>
        <v>-57.436689700556144</v>
      </c>
      <c r="S347" s="133">
        <f t="shared" si="28"/>
        <v>2.1745173066428833</v>
      </c>
      <c r="T347" s="133">
        <f t="shared" si="29"/>
        <v>62.381836383914106</v>
      </c>
      <c r="X347" s="125"/>
      <c r="AD347" s="127"/>
    </row>
    <row r="348" spans="2:30" ht="14.25" customHeight="1" x14ac:dyDescent="0.35">
      <c r="B348" s="140">
        <v>1.2088197636758651</v>
      </c>
      <c r="C348" s="140">
        <v>-3.1093015830104682</v>
      </c>
      <c r="D348" s="140">
        <v>2.9590474631459669</v>
      </c>
      <c r="E348" s="140">
        <v>0.23397040458506899</v>
      </c>
      <c r="F348" s="140">
        <v>3.7250049888645997E-2</v>
      </c>
      <c r="H348" s="133">
        <f t="shared" si="25"/>
        <v>-990.39185710818469</v>
      </c>
      <c r="I348" s="48"/>
      <c r="K348" s="48"/>
      <c r="Q348" s="133">
        <f t="shared" si="26"/>
        <v>-943.97100862316165</v>
      </c>
      <c r="R348" s="133">
        <f t="shared" si="27"/>
        <v>-897.08595165328825</v>
      </c>
      <c r="S348" s="133">
        <f t="shared" si="28"/>
        <v>-849.73204411371626</v>
      </c>
      <c r="T348" s="133">
        <f t="shared" si="29"/>
        <v>-801.90459749874776</v>
      </c>
      <c r="X348" s="125"/>
      <c r="AD348" s="127"/>
    </row>
    <row r="349" spans="2:30" ht="14.25" customHeight="1" x14ac:dyDescent="0.35">
      <c r="B349" s="140">
        <v>0.87533119532955606</v>
      </c>
      <c r="C349" s="140">
        <v>-0.86291486382135196</v>
      </c>
      <c r="D349" s="140">
        <v>1.4180832291214999E-2</v>
      </c>
      <c r="E349" s="140">
        <v>0.33451156126315201</v>
      </c>
      <c r="F349" s="140">
        <v>1.9439978432769001E-2</v>
      </c>
      <c r="H349" s="133">
        <f t="shared" si="25"/>
        <v>1005.9494931919261</v>
      </c>
      <c r="I349" s="48"/>
      <c r="K349" s="48"/>
      <c r="Q349" s="133">
        <f t="shared" si="26"/>
        <v>1032.3620333349381</v>
      </c>
      <c r="R349" s="133">
        <f t="shared" si="27"/>
        <v>1059.0386988793803</v>
      </c>
      <c r="S349" s="133">
        <f t="shared" si="28"/>
        <v>1085.9821310792668</v>
      </c>
      <c r="T349" s="133">
        <f t="shared" si="29"/>
        <v>1113.1949976011522</v>
      </c>
      <c r="X349" s="125"/>
      <c r="AD349" s="127"/>
    </row>
    <row r="350" spans="2:30" ht="14.25" customHeight="1" x14ac:dyDescent="0.35">
      <c r="B350" s="140">
        <v>3.1730669509988998E-2</v>
      </c>
      <c r="C350" s="140">
        <v>5.6355043568676003E-2</v>
      </c>
      <c r="D350" s="140">
        <v>0.13923195128435201</v>
      </c>
      <c r="E350" s="140">
        <v>0.10384355164633299</v>
      </c>
      <c r="F350" s="140">
        <v>5.4416715965277002E-2</v>
      </c>
      <c r="H350" s="133">
        <f t="shared" si="25"/>
        <v>3221.9939744468966</v>
      </c>
      <c r="I350" s="48"/>
      <c r="K350" s="48"/>
      <c r="Q350" s="133">
        <f t="shared" si="26"/>
        <v>3253.2647264030975</v>
      </c>
      <c r="R350" s="133">
        <f t="shared" si="27"/>
        <v>3284.8481858788596</v>
      </c>
      <c r="S350" s="133">
        <f t="shared" si="28"/>
        <v>3316.7474799493802</v>
      </c>
      <c r="T350" s="133">
        <f t="shared" si="29"/>
        <v>3348.9657669606049</v>
      </c>
      <c r="AD350" s="127"/>
    </row>
    <row r="351" spans="2:30" ht="14.25" customHeight="1" x14ac:dyDescent="0.35">
      <c r="B351" s="140">
        <v>2.924472688516226</v>
      </c>
      <c r="C351" s="140">
        <v>5.1011633852990998E-2</v>
      </c>
      <c r="D351" s="140">
        <v>0.95619797878291002</v>
      </c>
      <c r="E351" s="140">
        <v>0.18761122034226699</v>
      </c>
      <c r="F351" s="140">
        <v>4.015163507438E-2</v>
      </c>
      <c r="H351" s="133">
        <f t="shared" si="25"/>
        <v>3076.1188945151507</v>
      </c>
      <c r="I351" s="48"/>
      <c r="K351" s="48"/>
      <c r="Q351" s="133">
        <f t="shared" si="26"/>
        <v>3109.8905048326769</v>
      </c>
      <c r="R351" s="133">
        <f t="shared" si="27"/>
        <v>3143.9998312533789</v>
      </c>
      <c r="S351" s="133">
        <f t="shared" si="28"/>
        <v>3178.4502509382883</v>
      </c>
      <c r="T351" s="133">
        <f t="shared" si="29"/>
        <v>3213.2451748200465</v>
      </c>
      <c r="X351" s="125"/>
      <c r="AD351" s="127"/>
    </row>
    <row r="352" spans="2:30" ht="14.25" customHeight="1" x14ac:dyDescent="0.35">
      <c r="B352" s="140">
        <v>1.10970456802E-4</v>
      </c>
      <c r="C352" s="140">
        <v>8.7205395895905993E-2</v>
      </c>
      <c r="D352" s="140">
        <v>4.6881121613950002E-3</v>
      </c>
      <c r="E352" s="140">
        <v>0.127999354161832</v>
      </c>
      <c r="F352" s="140">
        <v>5.2435061962267999E-2</v>
      </c>
      <c r="H352" s="133">
        <f t="shared" si="25"/>
        <v>3236.8762569320561</v>
      </c>
      <c r="I352" s="48"/>
      <c r="K352" s="48"/>
      <c r="Q352" s="133">
        <f t="shared" si="26"/>
        <v>3267.7107537339757</v>
      </c>
      <c r="R352" s="133">
        <f t="shared" si="27"/>
        <v>3298.8535955039142</v>
      </c>
      <c r="S352" s="133">
        <f t="shared" si="28"/>
        <v>3330.3078656915527</v>
      </c>
      <c r="T352" s="133">
        <f t="shared" si="29"/>
        <v>3362.0766785810674</v>
      </c>
      <c r="X352" s="125"/>
      <c r="AD352" s="127"/>
    </row>
    <row r="353" spans="2:30" ht="14.25" customHeight="1" x14ac:dyDescent="0.35">
      <c r="B353" s="140">
        <v>0.28791411760309099</v>
      </c>
      <c r="C353" s="140">
        <v>5.4277511674053001E-2</v>
      </c>
      <c r="D353" s="140">
        <v>1.370603072287945</v>
      </c>
      <c r="E353" s="140">
        <v>0.184066978270054</v>
      </c>
      <c r="F353" s="140">
        <v>2.6167695689674999E-2</v>
      </c>
      <c r="H353" s="133">
        <f t="shared" si="25"/>
        <v>3011.0377915795989</v>
      </c>
      <c r="I353" s="48"/>
      <c r="K353" s="48"/>
      <c r="Q353" s="133">
        <f t="shared" si="26"/>
        <v>3040.5778763023491</v>
      </c>
      <c r="R353" s="133">
        <f t="shared" si="27"/>
        <v>3070.4133618723272</v>
      </c>
      <c r="S353" s="133">
        <f t="shared" si="28"/>
        <v>3100.5472022980048</v>
      </c>
      <c r="T353" s="133">
        <f t="shared" si="29"/>
        <v>3130.9823811279389</v>
      </c>
      <c r="X353" s="125"/>
      <c r="AD353" s="127"/>
    </row>
    <row r="354" spans="2:30" ht="14.25" customHeight="1" x14ac:dyDescent="0.35">
      <c r="B354" s="140">
        <v>4.9603216275632818</v>
      </c>
      <c r="C354" s="140">
        <v>-3.5579238543803471</v>
      </c>
      <c r="D354" s="140">
        <v>4.465736680870144</v>
      </c>
      <c r="E354" s="140">
        <v>0.149456467861033</v>
      </c>
      <c r="F354" s="140">
        <v>3.4001048227727003E-2</v>
      </c>
      <c r="H354" s="133">
        <f t="shared" si="25"/>
        <v>-1998.7057749028079</v>
      </c>
      <c r="I354" s="48"/>
      <c r="K354" s="48"/>
      <c r="Q354" s="133">
        <f t="shared" si="26"/>
        <v>-1949.461220069195</v>
      </c>
      <c r="R354" s="133">
        <f t="shared" si="27"/>
        <v>-1899.7242196872448</v>
      </c>
      <c r="S354" s="133">
        <f t="shared" si="28"/>
        <v>-1849.489849301475</v>
      </c>
      <c r="T354" s="133">
        <f t="shared" si="29"/>
        <v>-1798.7531352118485</v>
      </c>
      <c r="X354" s="125"/>
      <c r="AD354" s="127"/>
    </row>
    <row r="355" spans="2:30" ht="14.25" customHeight="1" x14ac:dyDescent="0.35">
      <c r="B355" s="140">
        <v>3.5450726850000001E-6</v>
      </c>
      <c r="C355" s="140">
        <v>-0.53796531470008202</v>
      </c>
      <c r="D355" s="140">
        <v>2.8094198254576712</v>
      </c>
      <c r="E355" s="140">
        <v>0.140109166778593</v>
      </c>
      <c r="F355" s="140">
        <v>2.2689437486822998E-2</v>
      </c>
      <c r="H355" s="133">
        <f t="shared" si="25"/>
        <v>2450.6443015297809</v>
      </c>
      <c r="I355" s="48"/>
      <c r="K355" s="48"/>
      <c r="Q355" s="133">
        <f t="shared" si="26"/>
        <v>2484.6164656302808</v>
      </c>
      <c r="R355" s="133">
        <f t="shared" si="27"/>
        <v>2518.9283513717855</v>
      </c>
      <c r="S355" s="133">
        <f t="shared" si="28"/>
        <v>2553.5833559707062</v>
      </c>
      <c r="T355" s="133">
        <f t="shared" si="29"/>
        <v>2588.5849106156152</v>
      </c>
      <c r="X355" s="125"/>
      <c r="AD355" s="127"/>
    </row>
    <row r="356" spans="2:30" ht="14.25" customHeight="1" x14ac:dyDescent="0.35">
      <c r="B356" s="140">
        <v>0.79820139221305397</v>
      </c>
      <c r="C356" s="140">
        <v>-0.30557305140225899</v>
      </c>
      <c r="D356" s="140">
        <v>2.8287260324397532</v>
      </c>
      <c r="E356" s="140">
        <v>3.0263094915923001E-2</v>
      </c>
      <c r="F356" s="140">
        <v>3.4383220658102003E-2</v>
      </c>
      <c r="H356" s="133">
        <f t="shared" si="25"/>
        <v>2732.3269147470655</v>
      </c>
      <c r="I356" s="48"/>
      <c r="K356" s="48"/>
      <c r="Q356" s="133">
        <f t="shared" si="26"/>
        <v>2766.0935064269129</v>
      </c>
      <c r="R356" s="133">
        <f t="shared" si="27"/>
        <v>2800.1977640235591</v>
      </c>
      <c r="S356" s="133">
        <f t="shared" si="28"/>
        <v>2834.643064196172</v>
      </c>
      <c r="T356" s="133">
        <f t="shared" si="29"/>
        <v>2869.4328173705107</v>
      </c>
      <c r="X356" s="125"/>
      <c r="AD356" s="127"/>
    </row>
    <row r="357" spans="2:30" ht="14.25" customHeight="1" x14ac:dyDescent="0.35">
      <c r="B357" s="140">
        <v>0.92662122934887503</v>
      </c>
      <c r="C357" s="140">
        <v>3.1329602329925002E-2</v>
      </c>
      <c r="D357" s="140">
        <v>1.4653229457774679</v>
      </c>
      <c r="E357" s="140">
        <v>0.17823932453265201</v>
      </c>
      <c r="F357" s="140">
        <v>2.983472900702E-2</v>
      </c>
      <c r="H357" s="133">
        <f t="shared" si="25"/>
        <v>3078.7577760627992</v>
      </c>
      <c r="I357" s="48"/>
      <c r="K357" s="48"/>
      <c r="Q357" s="133">
        <f t="shared" si="26"/>
        <v>3110.2323467465812</v>
      </c>
      <c r="R357" s="133">
        <f t="shared" si="27"/>
        <v>3142.0216631372014</v>
      </c>
      <c r="S357" s="133">
        <f t="shared" si="28"/>
        <v>3174.1288726917273</v>
      </c>
      <c r="T357" s="133">
        <f t="shared" si="29"/>
        <v>3206.5571543417987</v>
      </c>
      <c r="X357" s="125"/>
      <c r="AD357" s="127"/>
    </row>
    <row r="358" spans="2:30" ht="14.25" customHeight="1" x14ac:dyDescent="0.35">
      <c r="B358" s="140">
        <v>4.1793786980630294</v>
      </c>
      <c r="C358" s="140">
        <v>-0.43506283254565298</v>
      </c>
      <c r="D358" s="140">
        <v>3.2333089547879719</v>
      </c>
      <c r="E358" s="140">
        <v>0.19760895522642299</v>
      </c>
      <c r="F358" s="140">
        <v>2.0451442673043E-2</v>
      </c>
      <c r="H358" s="133">
        <f t="shared" si="25"/>
        <v>2513.7830896450905</v>
      </c>
      <c r="I358" s="48"/>
      <c r="K358" s="48"/>
      <c r="Q358" s="133">
        <f t="shared" si="26"/>
        <v>2552.1609568396943</v>
      </c>
      <c r="R358" s="133">
        <f t="shared" si="27"/>
        <v>2590.9226027062446</v>
      </c>
      <c r="S358" s="133">
        <f t="shared" si="28"/>
        <v>2630.0718650314607</v>
      </c>
      <c r="T358" s="133">
        <f t="shared" si="29"/>
        <v>2669.6126199799287</v>
      </c>
      <c r="X358" s="125"/>
      <c r="AD358" s="127"/>
    </row>
    <row r="359" spans="2:30" ht="14.25" customHeight="1" x14ac:dyDescent="0.35">
      <c r="B359" s="140">
        <v>2.5738472390454001</v>
      </c>
      <c r="C359" s="140">
        <v>-0.112407130913389</v>
      </c>
      <c r="D359" s="140">
        <v>1.29203392176E-2</v>
      </c>
      <c r="E359" s="140">
        <v>4.47757104271E-4</v>
      </c>
      <c r="F359" s="140">
        <v>7.2286024558970999E-2</v>
      </c>
      <c r="H359" s="133">
        <f t="shared" si="25"/>
        <v>2798.6456745655851</v>
      </c>
      <c r="I359" s="48"/>
      <c r="K359" s="48"/>
      <c r="Q359" s="133">
        <f t="shared" si="26"/>
        <v>2832.0494286203948</v>
      </c>
      <c r="R359" s="133">
        <f t="shared" si="27"/>
        <v>2865.7872202157523</v>
      </c>
      <c r="S359" s="133">
        <f t="shared" si="28"/>
        <v>2899.8623897270636</v>
      </c>
      <c r="T359" s="133">
        <f t="shared" si="29"/>
        <v>2934.2783109334887</v>
      </c>
      <c r="X359" s="125"/>
      <c r="AD359" s="127"/>
    </row>
    <row r="360" spans="2:30" ht="14.25" customHeight="1" x14ac:dyDescent="0.35">
      <c r="B360" s="140">
        <v>5.8605339941162082</v>
      </c>
      <c r="C360" s="140">
        <v>-0.30977500729952001</v>
      </c>
      <c r="D360" s="140">
        <v>2.9131411327832439</v>
      </c>
      <c r="E360" s="140">
        <v>0.14411256011850099</v>
      </c>
      <c r="F360" s="140">
        <v>3.4381467770591E-2</v>
      </c>
      <c r="H360" s="133">
        <f t="shared" si="25"/>
        <v>2688.4718279079107</v>
      </c>
      <c r="I360" s="48"/>
      <c r="K360" s="48"/>
      <c r="Q360" s="133">
        <f t="shared" si="26"/>
        <v>2728.6386313527628</v>
      </c>
      <c r="R360" s="133">
        <f t="shared" si="27"/>
        <v>2769.2071028320643</v>
      </c>
      <c r="S360" s="133">
        <f t="shared" si="28"/>
        <v>2810.1812590261588</v>
      </c>
      <c r="T360" s="133">
        <f t="shared" si="29"/>
        <v>2851.5651567821942</v>
      </c>
      <c r="X360" s="125"/>
      <c r="AD360" s="127"/>
    </row>
    <row r="361" spans="2:30" ht="14.25" customHeight="1" x14ac:dyDescent="0.35">
      <c r="B361" s="140">
        <v>6.5028689456620003E-3</v>
      </c>
      <c r="C361" s="140">
        <v>-0.40079086666080099</v>
      </c>
      <c r="D361" s="140">
        <v>2.3665504711244658</v>
      </c>
      <c r="E361" s="140">
        <v>0.13748598554446601</v>
      </c>
      <c r="F361" s="140">
        <v>2.7741208908084999E-2</v>
      </c>
      <c r="H361" s="133">
        <f t="shared" si="25"/>
        <v>2654.2555066525865</v>
      </c>
      <c r="I361" s="48"/>
      <c r="K361" s="48"/>
      <c r="Q361" s="133">
        <f t="shared" si="26"/>
        <v>2687.8588282398277</v>
      </c>
      <c r="R361" s="133">
        <f t="shared" si="27"/>
        <v>2721.7981830429417</v>
      </c>
      <c r="S361" s="133">
        <f t="shared" si="28"/>
        <v>2756.0769313940873</v>
      </c>
      <c r="T361" s="133">
        <f t="shared" si="29"/>
        <v>2790.6984672287435</v>
      </c>
      <c r="X361" s="125"/>
      <c r="AD361" s="127"/>
    </row>
    <row r="362" spans="2:30" ht="14.25" customHeight="1" x14ac:dyDescent="0.35">
      <c r="B362" s="140">
        <v>0.83265350095055801</v>
      </c>
      <c r="C362" s="140">
        <v>5.4672538982726997E-2</v>
      </c>
      <c r="D362" s="140">
        <v>1.125314641573024</v>
      </c>
      <c r="E362" s="140">
        <v>0.18766800607749101</v>
      </c>
      <c r="F362" s="140">
        <v>3.1596633641227001E-2</v>
      </c>
      <c r="H362" s="133">
        <f t="shared" si="25"/>
        <v>3065.9800850445558</v>
      </c>
      <c r="I362" s="48"/>
      <c r="K362" s="48"/>
      <c r="Q362" s="133">
        <f t="shared" si="26"/>
        <v>3096.7905807694769</v>
      </c>
      <c r="R362" s="133">
        <f t="shared" si="27"/>
        <v>3127.9091814516478</v>
      </c>
      <c r="S362" s="133">
        <f t="shared" si="28"/>
        <v>3159.3389681406397</v>
      </c>
      <c r="T362" s="133">
        <f t="shared" si="29"/>
        <v>3191.0830526965219</v>
      </c>
      <c r="X362" s="125"/>
      <c r="AD362" s="127"/>
    </row>
    <row r="363" spans="2:30" ht="14.25" customHeight="1" x14ac:dyDescent="0.35">
      <c r="B363" s="140">
        <v>0.40884796257828898</v>
      </c>
      <c r="C363" s="140">
        <v>5.7951495756434997E-2</v>
      </c>
      <c r="D363" s="140">
        <v>0.91129047405588204</v>
      </c>
      <c r="E363" s="140">
        <v>0.17390939715377501</v>
      </c>
      <c r="F363" s="140">
        <v>3.5600309180411002E-2</v>
      </c>
      <c r="H363" s="133">
        <f t="shared" si="25"/>
        <v>3117.6677148936578</v>
      </c>
      <c r="I363" s="48"/>
      <c r="K363" s="48"/>
      <c r="Q363" s="133">
        <f t="shared" si="26"/>
        <v>3148.3710582928729</v>
      </c>
      <c r="R363" s="133">
        <f t="shared" si="27"/>
        <v>3179.3814351260799</v>
      </c>
      <c r="S363" s="133">
        <f t="shared" si="28"/>
        <v>3210.7019157276191</v>
      </c>
      <c r="T363" s="133">
        <f t="shared" si="29"/>
        <v>3242.3356011351739</v>
      </c>
      <c r="X363" s="125"/>
      <c r="AD363" s="127"/>
    </row>
    <row r="364" spans="2:30" ht="14.25" customHeight="1" x14ac:dyDescent="0.35">
      <c r="B364" s="140">
        <v>7.4235126990967001E-2</v>
      </c>
      <c r="C364" s="140">
        <v>-0.71233270698442497</v>
      </c>
      <c r="D364" s="140">
        <v>3.55826878950089</v>
      </c>
      <c r="E364" s="140">
        <v>5.78940839487E-4</v>
      </c>
      <c r="F364" s="140">
        <v>2.9790099194722999E-2</v>
      </c>
      <c r="H364" s="133">
        <f t="shared" si="25"/>
        <v>2169.3069390778242</v>
      </c>
      <c r="I364" s="48"/>
      <c r="K364" s="48"/>
      <c r="Q364" s="133">
        <f t="shared" si="26"/>
        <v>2203.6329901769241</v>
      </c>
      <c r="R364" s="133">
        <f t="shared" si="27"/>
        <v>2238.3023017870146</v>
      </c>
      <c r="S364" s="133">
        <f t="shared" si="28"/>
        <v>2273.3183065132071</v>
      </c>
      <c r="T364" s="133">
        <f t="shared" si="29"/>
        <v>2308.6844712866609</v>
      </c>
      <c r="X364" s="125"/>
      <c r="AD364" s="127"/>
    </row>
    <row r="365" spans="2:30" ht="14.25" customHeight="1" x14ac:dyDescent="0.35">
      <c r="B365" s="140">
        <v>4.4542857567160414</v>
      </c>
      <c r="C365" s="140">
        <v>-0.12166625670023801</v>
      </c>
      <c r="D365" s="140">
        <v>0.89300581803797596</v>
      </c>
      <c r="E365" s="140">
        <v>0.149457126502757</v>
      </c>
      <c r="F365" s="140">
        <v>5.5575126570366999E-2</v>
      </c>
      <c r="H365" s="133">
        <f t="shared" si="25"/>
        <v>3043.8004324711769</v>
      </c>
      <c r="I365" s="48"/>
      <c r="K365" s="48"/>
      <c r="Q365" s="133">
        <f t="shared" si="26"/>
        <v>3082.3314942047355</v>
      </c>
      <c r="R365" s="133">
        <f t="shared" si="27"/>
        <v>3121.24786655563</v>
      </c>
      <c r="S365" s="133">
        <f t="shared" si="28"/>
        <v>3160.5534026300338</v>
      </c>
      <c r="T365" s="133">
        <f t="shared" si="29"/>
        <v>3200.251994065181</v>
      </c>
      <c r="X365" s="125"/>
      <c r="AD365" s="127"/>
    </row>
    <row r="366" spans="2:30" ht="14.25" customHeight="1" x14ac:dyDescent="0.35">
      <c r="B366" s="140">
        <v>23.614498940232099</v>
      </c>
      <c r="C366" s="140">
        <v>-1.193371219969384</v>
      </c>
      <c r="D366" s="140">
        <v>3.8829048497280021</v>
      </c>
      <c r="E366" s="140">
        <v>0.26666273822902498</v>
      </c>
      <c r="F366" s="140">
        <v>6.3803836326567998E-2</v>
      </c>
      <c r="H366" s="133">
        <f t="shared" si="25"/>
        <v>1314.0183623493472</v>
      </c>
      <c r="I366" s="48"/>
      <c r="K366" s="48"/>
      <c r="Q366" s="133">
        <f t="shared" si="26"/>
        <v>1379.7125995568811</v>
      </c>
      <c r="R366" s="133">
        <f t="shared" si="27"/>
        <v>1446.0637791364909</v>
      </c>
      <c r="S366" s="133">
        <f t="shared" si="28"/>
        <v>1513.0784705118963</v>
      </c>
      <c r="T366" s="133">
        <f t="shared" si="29"/>
        <v>1580.7633088010562</v>
      </c>
      <c r="X366" s="125"/>
      <c r="AD366" s="127"/>
    </row>
    <row r="367" spans="2:30" ht="14.25" customHeight="1" x14ac:dyDescent="0.35">
      <c r="B367" s="140">
        <v>0.96210408452402196</v>
      </c>
      <c r="C367" s="140">
        <v>4.3580192954907997E-2</v>
      </c>
      <c r="D367" s="140">
        <v>0.94064176192258298</v>
      </c>
      <c r="E367" s="140">
        <v>0.178046916075666</v>
      </c>
      <c r="F367" s="140">
        <v>3.6964733269180997E-2</v>
      </c>
      <c r="H367" s="133">
        <f t="shared" si="25"/>
        <v>3119.7716852378762</v>
      </c>
      <c r="I367" s="48"/>
      <c r="K367" s="48"/>
      <c r="Q367" s="133">
        <f t="shared" si="26"/>
        <v>3151.4882569050837</v>
      </c>
      <c r="R367" s="133">
        <f t="shared" si="27"/>
        <v>3183.5219942889635</v>
      </c>
      <c r="S367" s="133">
        <f t="shared" si="28"/>
        <v>3215.8760690466816</v>
      </c>
      <c r="T367" s="133">
        <f t="shared" si="29"/>
        <v>3248.5536845519773</v>
      </c>
      <c r="X367" s="125"/>
      <c r="AD367" s="127"/>
    </row>
    <row r="368" spans="2:30" ht="14.25" customHeight="1" x14ac:dyDescent="0.35">
      <c r="B368" s="140">
        <v>1.5467715240000001E-5</v>
      </c>
      <c r="C368" s="140">
        <v>-3.55799022769471</v>
      </c>
      <c r="D368" s="140">
        <v>0.80453386409316396</v>
      </c>
      <c r="E368" s="140">
        <v>0.20091939719822599</v>
      </c>
      <c r="F368" s="140">
        <v>6.2224277018405001E-2</v>
      </c>
      <c r="H368" s="133">
        <f t="shared" si="25"/>
        <v>-1884.8279010892093</v>
      </c>
      <c r="I368" s="48"/>
      <c r="K368" s="48"/>
      <c r="Q368" s="133">
        <f t="shared" si="26"/>
        <v>-1841.0718885905972</v>
      </c>
      <c r="R368" s="133">
        <f t="shared" si="27"/>
        <v>-1796.8783159669993</v>
      </c>
      <c r="S368" s="133">
        <f t="shared" si="28"/>
        <v>-1752.242807617165</v>
      </c>
      <c r="T368" s="133">
        <f t="shared" si="29"/>
        <v>-1707.1609441838318</v>
      </c>
      <c r="AD368" s="127"/>
    </row>
    <row r="369" spans="2:30" ht="14.25" customHeight="1" x14ac:dyDescent="0.35">
      <c r="B369" s="140">
        <v>6.1883548911575472</v>
      </c>
      <c r="C369" s="140">
        <v>-3.312011050327925</v>
      </c>
      <c r="D369" s="140">
        <v>3.414698600549718</v>
      </c>
      <c r="E369" s="140">
        <v>0.121673645493664</v>
      </c>
      <c r="F369" s="140">
        <v>4.9364393006200998E-2</v>
      </c>
      <c r="H369" s="133">
        <f t="shared" si="25"/>
        <v>-1774.1449427158886</v>
      </c>
      <c r="I369" s="48"/>
      <c r="K369" s="48"/>
      <c r="Q369" s="133">
        <f t="shared" si="26"/>
        <v>-1725.3406856483539</v>
      </c>
      <c r="R369" s="133">
        <f t="shared" si="27"/>
        <v>-1676.048386010144</v>
      </c>
      <c r="S369" s="133">
        <f t="shared" si="28"/>
        <v>-1626.2631633755509</v>
      </c>
      <c r="T369" s="133">
        <f t="shared" si="29"/>
        <v>-1575.9800885146119</v>
      </c>
      <c r="X369" s="125"/>
      <c r="AD369" s="127"/>
    </row>
    <row r="370" spans="2:30" ht="14.25" customHeight="1" x14ac:dyDescent="0.35">
      <c r="B370" s="140">
        <v>0.357572076898997</v>
      </c>
      <c r="C370" s="140">
        <v>5.6825878662642E-2</v>
      </c>
      <c r="D370" s="140">
        <v>1.517841258131114</v>
      </c>
      <c r="E370" s="140">
        <v>0.180234526581416</v>
      </c>
      <c r="F370" s="140">
        <v>2.4261876937732001E-2</v>
      </c>
      <c r="H370" s="133">
        <f t="shared" si="25"/>
        <v>2983.6156892224699</v>
      </c>
      <c r="I370" s="48"/>
      <c r="K370" s="48"/>
      <c r="Q370" s="133">
        <f t="shared" si="26"/>
        <v>3012.9297977560855</v>
      </c>
      <c r="R370" s="133">
        <f t="shared" si="27"/>
        <v>3042.5370473750372</v>
      </c>
      <c r="S370" s="133">
        <f t="shared" si="28"/>
        <v>3072.4403694901789</v>
      </c>
      <c r="T370" s="133">
        <f t="shared" si="29"/>
        <v>3102.6427248264717</v>
      </c>
      <c r="X370" s="125"/>
      <c r="AD370" s="127"/>
    </row>
    <row r="371" spans="2:30" ht="14.25" customHeight="1" x14ac:dyDescent="0.35">
      <c r="B371" s="140">
        <v>9.5557410497674429</v>
      </c>
      <c r="C371" s="140">
        <v>-1.3115950121502951</v>
      </c>
      <c r="D371" s="140">
        <v>3.4551119919378261</v>
      </c>
      <c r="E371" s="140">
        <v>4.051344551E-6</v>
      </c>
      <c r="F371" s="140">
        <v>5.4429796609018997E-2</v>
      </c>
      <c r="H371" s="133">
        <f t="shared" si="25"/>
        <v>920.51556492411714</v>
      </c>
      <c r="I371" s="48"/>
      <c r="K371" s="48"/>
      <c r="Q371" s="133">
        <f t="shared" si="26"/>
        <v>965.56816104269114</v>
      </c>
      <c r="R371" s="133">
        <f t="shared" si="27"/>
        <v>1011.0712831224512</v>
      </c>
      <c r="S371" s="133">
        <f t="shared" si="28"/>
        <v>1057.0294364230085</v>
      </c>
      <c r="T371" s="133">
        <f t="shared" si="29"/>
        <v>1103.4471712565723</v>
      </c>
      <c r="AD371" s="127"/>
    </row>
    <row r="372" spans="2:30" ht="14.25" customHeight="1" x14ac:dyDescent="0.35">
      <c r="B372" s="140">
        <v>2.7121549686370949</v>
      </c>
      <c r="C372" s="140">
        <v>-0.57182675463572497</v>
      </c>
      <c r="D372" s="140">
        <v>3.0109900431156831</v>
      </c>
      <c r="E372" s="140">
        <v>0.20946471677133399</v>
      </c>
      <c r="F372" s="140">
        <v>1.8417433460348E-2</v>
      </c>
      <c r="H372" s="133">
        <f t="shared" si="25"/>
        <v>2308.5444281039322</v>
      </c>
      <c r="I372" s="48"/>
      <c r="K372" s="48"/>
      <c r="Q372" s="133">
        <f t="shared" si="26"/>
        <v>2345.315664485543</v>
      </c>
      <c r="R372" s="133">
        <f t="shared" si="27"/>
        <v>2382.4546132309702</v>
      </c>
      <c r="S372" s="133">
        <f t="shared" si="28"/>
        <v>2419.9649514638518</v>
      </c>
      <c r="T372" s="133">
        <f t="shared" si="29"/>
        <v>2457.8503930790621</v>
      </c>
      <c r="AD372" s="127"/>
    </row>
    <row r="373" spans="2:30" ht="14.25" customHeight="1" x14ac:dyDescent="0.35">
      <c r="B373" s="140">
        <v>0.404975053330691</v>
      </c>
      <c r="C373" s="140">
        <v>5.4509513535162001E-2</v>
      </c>
      <c r="D373" s="140">
        <v>1.136605433083054</v>
      </c>
      <c r="E373" s="140">
        <v>0.18460829342708299</v>
      </c>
      <c r="F373" s="140">
        <v>3.0341095305429E-2</v>
      </c>
      <c r="H373" s="133">
        <f t="shared" si="25"/>
        <v>3055.6310855041597</v>
      </c>
      <c r="I373" s="48"/>
      <c r="K373" s="48"/>
      <c r="Q373" s="133">
        <f t="shared" si="26"/>
        <v>3085.769450279261</v>
      </c>
      <c r="R373" s="133">
        <f t="shared" si="27"/>
        <v>3116.2091987021136</v>
      </c>
      <c r="S373" s="133">
        <f t="shared" si="28"/>
        <v>3146.9533446091946</v>
      </c>
      <c r="T373" s="133">
        <f t="shared" si="29"/>
        <v>3178.0049319753462</v>
      </c>
      <c r="X373" s="125"/>
      <c r="AD373" s="127"/>
    </row>
    <row r="374" spans="2:30" ht="14.25" customHeight="1" x14ac:dyDescent="0.35">
      <c r="B374" s="140">
        <v>10.861635110147709</v>
      </c>
      <c r="C374" s="140">
        <v>-1.803488350517767</v>
      </c>
      <c r="D374" s="140">
        <v>4.75213195320522</v>
      </c>
      <c r="E374" s="140">
        <v>4.5979406663342999E-2</v>
      </c>
      <c r="F374" s="140">
        <v>4.1512195101244001E-2</v>
      </c>
      <c r="H374" s="133">
        <f t="shared" si="25"/>
        <v>273.90729003865818</v>
      </c>
      <c r="I374" s="48"/>
      <c r="K374" s="48"/>
      <c r="Q374" s="133">
        <f t="shared" si="26"/>
        <v>322.89393938905778</v>
      </c>
      <c r="R374" s="133">
        <f t="shared" si="27"/>
        <v>372.37045523296138</v>
      </c>
      <c r="S374" s="133">
        <f t="shared" si="28"/>
        <v>422.34173623530432</v>
      </c>
      <c r="T374" s="133">
        <f t="shared" si="29"/>
        <v>472.81273004767104</v>
      </c>
      <c r="X374" s="125"/>
      <c r="AD374" s="127"/>
    </row>
    <row r="375" spans="2:30" ht="14.25" customHeight="1" x14ac:dyDescent="0.35">
      <c r="B375" s="140">
        <v>1.5009171779227001E-2</v>
      </c>
      <c r="C375" s="140">
        <v>7.4267632215695004E-2</v>
      </c>
      <c r="D375" s="140">
        <v>1.0796551791597711</v>
      </c>
      <c r="E375" s="140">
        <v>0.132931412536234</v>
      </c>
      <c r="F375" s="140">
        <v>3.6849201779634001E-2</v>
      </c>
      <c r="H375" s="133">
        <f t="shared" si="25"/>
        <v>3141.0510787824487</v>
      </c>
      <c r="I375" s="48"/>
      <c r="K375" s="48"/>
      <c r="Q375" s="133">
        <f t="shared" si="26"/>
        <v>3171.1748775267824</v>
      </c>
      <c r="R375" s="133">
        <f t="shared" si="27"/>
        <v>3201.5999142585588</v>
      </c>
      <c r="S375" s="133">
        <f t="shared" si="28"/>
        <v>3232.3292013576538</v>
      </c>
      <c r="T375" s="133">
        <f t="shared" si="29"/>
        <v>3263.3657813277396</v>
      </c>
      <c r="X375" s="125"/>
      <c r="AD375" s="127"/>
    </row>
    <row r="376" spans="2:30" ht="14.25" customHeight="1" x14ac:dyDescent="0.35">
      <c r="B376" s="140">
        <v>17.819729882821871</v>
      </c>
      <c r="C376" s="140">
        <v>-0.28996995841441497</v>
      </c>
      <c r="D376" s="140">
        <v>2.1456596806525932</v>
      </c>
      <c r="E376" s="140">
        <v>9.7140142491100004E-4</v>
      </c>
      <c r="F376" s="140">
        <v>7.8047049708169003E-2</v>
      </c>
      <c r="H376" s="133">
        <f t="shared" si="25"/>
        <v>1949.9853647742245</v>
      </c>
      <c r="I376" s="48"/>
      <c r="K376" s="48"/>
      <c r="Q376" s="133">
        <f t="shared" si="26"/>
        <v>1998.3999759532526</v>
      </c>
      <c r="R376" s="133">
        <f t="shared" si="27"/>
        <v>2047.2987332440714</v>
      </c>
      <c r="S376" s="133">
        <f t="shared" si="28"/>
        <v>2096.6864781077975</v>
      </c>
      <c r="T376" s="133">
        <f t="shared" si="29"/>
        <v>2146.5681004201615</v>
      </c>
      <c r="X376" s="125"/>
      <c r="AD376" s="127"/>
    </row>
    <row r="377" spans="2:30" ht="14.25" customHeight="1" x14ac:dyDescent="0.35">
      <c r="B377" s="140">
        <v>2.6356796142606491</v>
      </c>
      <c r="C377" s="140">
        <v>5.1473902168073002E-2</v>
      </c>
      <c r="D377" s="140">
        <v>0.98741696057338402</v>
      </c>
      <c r="E377" s="140">
        <v>0.18332022316726099</v>
      </c>
      <c r="F377" s="140">
        <v>4.0323842693424997E-2</v>
      </c>
      <c r="H377" s="133">
        <f t="shared" si="25"/>
        <v>3119.2196692461093</v>
      </c>
      <c r="I377" s="48"/>
      <c r="K377" s="48"/>
      <c r="Q377" s="133">
        <f t="shared" si="26"/>
        <v>3153.0282374762533</v>
      </c>
      <c r="R377" s="133">
        <f t="shared" si="27"/>
        <v>3187.1748913886986</v>
      </c>
      <c r="S377" s="133">
        <f t="shared" si="28"/>
        <v>3221.6630118402691</v>
      </c>
      <c r="T377" s="133">
        <f t="shared" si="29"/>
        <v>3256.4960134963549</v>
      </c>
      <c r="X377" s="125"/>
      <c r="AD377" s="127"/>
    </row>
    <row r="378" spans="2:30" ht="14.25" customHeight="1" x14ac:dyDescent="0.35">
      <c r="B378" s="140">
        <v>7.8410247257584968</v>
      </c>
      <c r="C378" s="140">
        <v>-0.80500524749004698</v>
      </c>
      <c r="D378" s="140">
        <v>3.2322599839111521</v>
      </c>
      <c r="E378" s="140">
        <v>0.109295004504434</v>
      </c>
      <c r="F378" s="140">
        <v>4.6232463274068998E-2</v>
      </c>
      <c r="H378" s="133">
        <f t="shared" si="25"/>
        <v>2102.1235622181216</v>
      </c>
      <c r="I378" s="48"/>
      <c r="K378" s="48"/>
      <c r="Q378" s="133">
        <f t="shared" si="26"/>
        <v>2147.7872009769635</v>
      </c>
      <c r="R378" s="133">
        <f t="shared" si="27"/>
        <v>2193.9074761233933</v>
      </c>
      <c r="S378" s="133">
        <f t="shared" si="28"/>
        <v>2240.4889540212885</v>
      </c>
      <c r="T378" s="133">
        <f t="shared" si="29"/>
        <v>2287.5362466981624</v>
      </c>
      <c r="X378" s="125"/>
      <c r="AD378" s="127"/>
    </row>
    <row r="379" spans="2:30" ht="14.25" customHeight="1" x14ac:dyDescent="0.35">
      <c r="B379" s="140">
        <v>3.007120067891E-3</v>
      </c>
      <c r="C379" s="140">
        <v>6.5955747905723006E-2</v>
      </c>
      <c r="D379" s="140">
        <v>0.69633362428729395</v>
      </c>
      <c r="E379" s="140">
        <v>0.168944363039467</v>
      </c>
      <c r="F379" s="140">
        <v>3.6485474614305999E-2</v>
      </c>
      <c r="H379" s="133">
        <f t="shared" si="25"/>
        <v>3076.7157787632914</v>
      </c>
      <c r="I379" s="48"/>
      <c r="K379" s="48"/>
      <c r="Q379" s="133">
        <f t="shared" si="26"/>
        <v>3106.3264370403322</v>
      </c>
      <c r="R379" s="133">
        <f t="shared" si="27"/>
        <v>3136.2332019001433</v>
      </c>
      <c r="S379" s="133">
        <f t="shared" si="28"/>
        <v>3166.4390344085523</v>
      </c>
      <c r="T379" s="133">
        <f t="shared" si="29"/>
        <v>3196.9469252420454</v>
      </c>
      <c r="X379" s="125"/>
      <c r="AD379" s="127"/>
    </row>
    <row r="380" spans="2:30" ht="14.25" customHeight="1" x14ac:dyDescent="0.35">
      <c r="B380" s="140">
        <v>0.42608664985854</v>
      </c>
      <c r="C380" s="140">
        <v>4.0233511267464002E-2</v>
      </c>
      <c r="D380" s="140">
        <v>1.583943299472697</v>
      </c>
      <c r="E380" s="140">
        <v>0.19723122792713799</v>
      </c>
      <c r="F380" s="140">
        <v>2.1027951288993998E-2</v>
      </c>
      <c r="H380" s="133">
        <f t="shared" si="25"/>
        <v>2922.7512329205642</v>
      </c>
      <c r="I380" s="48"/>
      <c r="K380" s="48"/>
      <c r="Q380" s="133">
        <f t="shared" si="26"/>
        <v>2951.8402027404563</v>
      </c>
      <c r="R380" s="133">
        <f t="shared" si="27"/>
        <v>2981.2200622585465</v>
      </c>
      <c r="S380" s="133">
        <f t="shared" si="28"/>
        <v>3010.8937203718178</v>
      </c>
      <c r="T380" s="133">
        <f t="shared" si="29"/>
        <v>3040.8641150662224</v>
      </c>
      <c r="X380" s="125"/>
      <c r="AD380" s="127"/>
    </row>
    <row r="381" spans="2:30" ht="14.25" customHeight="1" x14ac:dyDescent="0.35">
      <c r="B381" s="140">
        <v>5.2547192106231639</v>
      </c>
      <c r="C381" s="140">
        <v>-3.5500769779629868</v>
      </c>
      <c r="D381" s="140">
        <v>5.0424941862374233</v>
      </c>
      <c r="E381" s="140">
        <v>1.2604089072620001E-3</v>
      </c>
      <c r="F381" s="140">
        <v>3.3401685109352999E-2</v>
      </c>
      <c r="H381" s="133">
        <f t="shared" si="25"/>
        <v>-2488.1227440488428</v>
      </c>
      <c r="I381" s="48"/>
      <c r="K381" s="48"/>
      <c r="Q381" s="133">
        <f t="shared" si="26"/>
        <v>-2443.5170224785488</v>
      </c>
      <c r="R381" s="133">
        <f t="shared" si="27"/>
        <v>-2398.4652436925517</v>
      </c>
      <c r="S381" s="133">
        <f t="shared" si="28"/>
        <v>-2352.962947118695</v>
      </c>
      <c r="T381" s="133">
        <f t="shared" si="29"/>
        <v>-2307.0056275790985</v>
      </c>
      <c r="X381" s="125"/>
      <c r="AD381" s="127"/>
    </row>
    <row r="382" spans="2:30" ht="14.25" customHeight="1" x14ac:dyDescent="0.35">
      <c r="B382" s="140">
        <v>12.96586317350938</v>
      </c>
      <c r="C382" s="140">
        <v>-1.121541608845817</v>
      </c>
      <c r="D382" s="140">
        <v>2.1282736737622092</v>
      </c>
      <c r="E382" s="140">
        <v>0.28104492942678999</v>
      </c>
      <c r="F382" s="140">
        <v>6.1660898272016998E-2</v>
      </c>
      <c r="H382" s="133">
        <f t="shared" si="25"/>
        <v>1825.0065033023075</v>
      </c>
      <c r="I382" s="48"/>
      <c r="K382" s="48"/>
      <c r="Q382" s="133">
        <f t="shared" si="26"/>
        <v>1880.3169107075612</v>
      </c>
      <c r="R382" s="133">
        <f t="shared" si="27"/>
        <v>1936.1804221868672</v>
      </c>
      <c r="S382" s="133">
        <f t="shared" si="28"/>
        <v>1992.6025687809656</v>
      </c>
      <c r="T382" s="133">
        <f t="shared" si="29"/>
        <v>2049.5889368410053</v>
      </c>
      <c r="X382" s="125"/>
      <c r="AD382" s="127"/>
    </row>
    <row r="383" spans="2:30" ht="14.25" customHeight="1" x14ac:dyDescent="0.35">
      <c r="B383" s="140">
        <v>6.2570790672447352</v>
      </c>
      <c r="C383" s="140">
        <v>-0.34470378615438102</v>
      </c>
      <c r="D383" s="140">
        <v>1.2403759400984069</v>
      </c>
      <c r="E383" s="140">
        <v>0.21827853562844701</v>
      </c>
      <c r="F383" s="140">
        <v>5.2255687016504002E-2</v>
      </c>
      <c r="H383" s="133">
        <f t="shared" si="25"/>
        <v>2815.7572221592727</v>
      </c>
      <c r="I383" s="48"/>
      <c r="K383" s="48"/>
      <c r="Q383" s="133">
        <f t="shared" si="26"/>
        <v>2858.341371201006</v>
      </c>
      <c r="R383" s="133">
        <f t="shared" si="27"/>
        <v>2901.3513617331564</v>
      </c>
      <c r="S383" s="133">
        <f t="shared" si="28"/>
        <v>2944.7914521706289</v>
      </c>
      <c r="T383" s="133">
        <f t="shared" si="29"/>
        <v>2988.6659435124761</v>
      </c>
      <c r="X383" s="125"/>
      <c r="AD383" s="127"/>
    </row>
    <row r="384" spans="2:30" ht="14.25" customHeight="1" x14ac:dyDescent="0.35">
      <c r="B384" s="140">
        <v>24.401438148941001</v>
      </c>
      <c r="C384" s="140">
        <v>-1.2717241719934329</v>
      </c>
      <c r="D384" s="140">
        <v>3.449101692681265</v>
      </c>
      <c r="E384" s="140">
        <v>0.29163358091771202</v>
      </c>
      <c r="F384" s="140">
        <v>6.8922671866295998E-2</v>
      </c>
      <c r="H384" s="133">
        <f t="shared" si="25"/>
        <v>1185.7564193699877</v>
      </c>
      <c r="I384" s="48"/>
      <c r="K384" s="48"/>
      <c r="Q384" s="133">
        <f t="shared" si="26"/>
        <v>1252.5982808031731</v>
      </c>
      <c r="R384" s="133">
        <f t="shared" si="27"/>
        <v>1320.1085608506901</v>
      </c>
      <c r="S384" s="133">
        <f t="shared" si="28"/>
        <v>1388.2939436986826</v>
      </c>
      <c r="T384" s="133">
        <f t="shared" si="29"/>
        <v>1457.161180375155</v>
      </c>
      <c r="X384" s="125"/>
      <c r="AD384" s="127"/>
    </row>
    <row r="385" spans="2:30" ht="14.25" customHeight="1" x14ac:dyDescent="0.35">
      <c r="B385" s="140">
        <v>4.8621281721314169</v>
      </c>
      <c r="C385" s="140">
        <v>-1.9145330048576259</v>
      </c>
      <c r="D385" s="140">
        <v>4.5263622417181661</v>
      </c>
      <c r="E385" s="140">
        <v>6.8176147089999996E-6</v>
      </c>
      <c r="F385" s="140">
        <v>3.5372032141974E-2</v>
      </c>
      <c r="H385" s="133">
        <f t="shared" si="25"/>
        <v>228.04446352675359</v>
      </c>
      <c r="I385" s="48"/>
      <c r="K385" s="48"/>
      <c r="Q385" s="133">
        <f t="shared" si="26"/>
        <v>270.50918041828049</v>
      </c>
      <c r="R385" s="133">
        <f t="shared" si="27"/>
        <v>313.3985444787229</v>
      </c>
      <c r="S385" s="133">
        <f t="shared" si="28"/>
        <v>356.7168021797695</v>
      </c>
      <c r="T385" s="133">
        <f t="shared" si="29"/>
        <v>400.46824245782727</v>
      </c>
      <c r="X385" s="125"/>
      <c r="AD385" s="127"/>
    </row>
    <row r="386" spans="2:30" ht="14.25" customHeight="1" x14ac:dyDescent="0.35">
      <c r="B386" s="140">
        <v>0.78095896590563496</v>
      </c>
      <c r="C386" s="140">
        <v>3.7245692634124E-2</v>
      </c>
      <c r="D386" s="140">
        <v>1.34560300125776</v>
      </c>
      <c r="E386" s="140">
        <v>0.18646827051617701</v>
      </c>
      <c r="F386" s="140">
        <v>2.9499188032411999E-2</v>
      </c>
      <c r="H386" s="133">
        <f t="shared" si="25"/>
        <v>3066.7015372421365</v>
      </c>
      <c r="I386" s="48"/>
      <c r="K386" s="48"/>
      <c r="Q386" s="133">
        <f t="shared" si="26"/>
        <v>3097.7568001294703</v>
      </c>
      <c r="R386" s="133">
        <f t="shared" si="27"/>
        <v>3129.1226156456769</v>
      </c>
      <c r="S386" s="133">
        <f t="shared" si="28"/>
        <v>3160.802089317046</v>
      </c>
      <c r="T386" s="133">
        <f t="shared" si="29"/>
        <v>3192.7983577251284</v>
      </c>
      <c r="X386" s="125"/>
      <c r="AD386" s="127"/>
    </row>
    <row r="387" spans="2:30" ht="14.25" customHeight="1" x14ac:dyDescent="0.35">
      <c r="B387" s="140">
        <v>0.92102949284649505</v>
      </c>
      <c r="C387" s="140">
        <v>4.5900556738271002E-2</v>
      </c>
      <c r="D387" s="140">
        <v>1.409742531361792</v>
      </c>
      <c r="E387" s="140">
        <v>0.17476837029661199</v>
      </c>
      <c r="F387" s="140">
        <v>3.0634112710139001E-2</v>
      </c>
      <c r="H387" s="133">
        <f t="shared" si="25"/>
        <v>3091.8168780712276</v>
      </c>
      <c r="I387" s="48"/>
      <c r="K387" s="48"/>
      <c r="Q387" s="133">
        <f t="shared" si="26"/>
        <v>3123.158185691278</v>
      </c>
      <c r="R387" s="133">
        <f t="shared" si="27"/>
        <v>3154.8129063875294</v>
      </c>
      <c r="S387" s="133">
        <f t="shared" si="28"/>
        <v>3186.7841742907431</v>
      </c>
      <c r="T387" s="133">
        <f t="shared" si="29"/>
        <v>3219.0751548729895</v>
      </c>
      <c r="X387" s="125"/>
      <c r="AD387" s="127"/>
    </row>
    <row r="388" spans="2:30" ht="14.25" customHeight="1" x14ac:dyDescent="0.35">
      <c r="B388" s="140">
        <v>1.8055792182578509</v>
      </c>
      <c r="C388" s="140">
        <v>5.4258878990715E-2</v>
      </c>
      <c r="D388" s="140">
        <v>1.0179653976717651</v>
      </c>
      <c r="E388" s="140">
        <v>0.179007152610063</v>
      </c>
      <c r="F388" s="140">
        <v>3.8505502529455997E-2</v>
      </c>
      <c r="H388" s="133">
        <f t="shared" si="25"/>
        <v>3146.5257588124464</v>
      </c>
      <c r="I388" s="48"/>
      <c r="K388" s="48"/>
      <c r="Q388" s="133">
        <f t="shared" si="26"/>
        <v>3179.4491166658668</v>
      </c>
      <c r="R388" s="133">
        <f t="shared" si="27"/>
        <v>3212.7017080978212</v>
      </c>
      <c r="S388" s="133">
        <f t="shared" si="28"/>
        <v>3246.2868254440955</v>
      </c>
      <c r="T388" s="133">
        <f t="shared" si="29"/>
        <v>3280.207793963833</v>
      </c>
      <c r="AD388" s="127"/>
    </row>
    <row r="389" spans="2:30" ht="14.25" customHeight="1" x14ac:dyDescent="0.35">
      <c r="B389" s="140">
        <v>1.1025353474E-4</v>
      </c>
      <c r="C389" s="140">
        <v>-3.491440417418E-2</v>
      </c>
      <c r="D389" s="140">
        <v>1.4186459649527261</v>
      </c>
      <c r="E389" s="140">
        <v>0.15994566483565101</v>
      </c>
      <c r="F389" s="140">
        <v>3.1894565035344997E-2</v>
      </c>
      <c r="H389" s="133">
        <f t="shared" si="25"/>
        <v>3058.920194185197</v>
      </c>
      <c r="I389" s="48"/>
      <c r="K389" s="48"/>
      <c r="Q389" s="133">
        <f t="shared" si="26"/>
        <v>3090.1238764608424</v>
      </c>
      <c r="R389" s="133">
        <f t="shared" si="27"/>
        <v>3121.6395955592452</v>
      </c>
      <c r="S389" s="133">
        <f t="shared" si="28"/>
        <v>3153.4704718486314</v>
      </c>
      <c r="T389" s="133">
        <f t="shared" si="29"/>
        <v>3185.6196569009117</v>
      </c>
      <c r="X389" s="125"/>
      <c r="AD389" s="127"/>
    </row>
    <row r="390" spans="2:30" ht="14.25" customHeight="1" x14ac:dyDescent="0.35">
      <c r="B390" s="140">
        <v>17.558832129246579</v>
      </c>
      <c r="C390" s="140">
        <v>-0.79439040550470197</v>
      </c>
      <c r="D390" s="140">
        <v>3.3993456883454449</v>
      </c>
      <c r="E390" s="140">
        <v>0.190868646291975</v>
      </c>
      <c r="F390" s="140">
        <v>5.9590518470976003E-2</v>
      </c>
      <c r="H390" s="133">
        <f t="shared" si="25"/>
        <v>1957.9386713243921</v>
      </c>
      <c r="I390" s="48"/>
      <c r="K390" s="48"/>
      <c r="Q390" s="133">
        <f t="shared" si="26"/>
        <v>2014.9596571213065</v>
      </c>
      <c r="R390" s="133">
        <f t="shared" si="27"/>
        <v>2072.5508527761904</v>
      </c>
      <c r="S390" s="133">
        <f t="shared" si="28"/>
        <v>2130.717960387623</v>
      </c>
      <c r="T390" s="133">
        <f t="shared" si="29"/>
        <v>2189.4667390751702</v>
      </c>
      <c r="X390" s="125"/>
      <c r="AD390" s="127"/>
    </row>
    <row r="391" spans="2:30" ht="14.25" customHeight="1" x14ac:dyDescent="0.35">
      <c r="B391" s="140">
        <v>2.400517236395129</v>
      </c>
      <c r="C391" s="140">
        <v>3.7874948641572002E-2</v>
      </c>
      <c r="D391" s="140">
        <v>1.04389299744135</v>
      </c>
      <c r="E391" s="140">
        <v>0.18233751996639699</v>
      </c>
      <c r="F391" s="140">
        <v>3.9927745251653997E-2</v>
      </c>
      <c r="H391" s="133">
        <f t="shared" ref="H391:H454" si="30">SUMPRODUCT(B391:F391,B$3:F$3)</f>
        <v>3136.0111112923769</v>
      </c>
      <c r="I391" s="48"/>
      <c r="K391" s="48"/>
      <c r="Q391" s="133">
        <f t="shared" ref="Q391:Q454" si="31">SUMPRODUCT($B391:$F391,$J$6:$N$6)</f>
        <v>3169.9126240125624</v>
      </c>
      <c r="R391" s="133">
        <f t="shared" ref="R391:R454" si="32">SUMPRODUCT($B391:$F391,$J$7:$N$7)</f>
        <v>3204.1531518599504</v>
      </c>
      <c r="S391" s="133">
        <f t="shared" ref="S391:S454" si="33">SUMPRODUCT($B391:$F391,$J$8:$N$8)</f>
        <v>3238.7360849858123</v>
      </c>
      <c r="T391" s="133">
        <f t="shared" ref="T391:T454" si="34">SUMPRODUCT($B391:$F391,$J$9:$N$9)</f>
        <v>3273.6648474429326</v>
      </c>
      <c r="X391" s="125"/>
      <c r="AD391" s="127"/>
    </row>
    <row r="392" spans="2:30" ht="14.25" customHeight="1" x14ac:dyDescent="0.35">
      <c r="B392" s="140">
        <v>20.939413364170161</v>
      </c>
      <c r="C392" s="140">
        <v>-3.5447997098018509</v>
      </c>
      <c r="D392" s="140">
        <v>4.57705563323929</v>
      </c>
      <c r="E392" s="140">
        <v>8.3658317992667E-2</v>
      </c>
      <c r="F392" s="140">
        <v>6.2670941123566998E-2</v>
      </c>
      <c r="H392" s="133">
        <f t="shared" si="30"/>
        <v>-3067.3274788733306</v>
      </c>
      <c r="I392" s="48"/>
      <c r="K392" s="48"/>
      <c r="Q392" s="133">
        <f t="shared" si="31"/>
        <v>-3007.6471029058753</v>
      </c>
      <c r="R392" s="133">
        <f t="shared" si="32"/>
        <v>-2947.3699231787427</v>
      </c>
      <c r="S392" s="133">
        <f t="shared" si="33"/>
        <v>-2886.4899716543405</v>
      </c>
      <c r="T392" s="133">
        <f t="shared" si="34"/>
        <v>-2825.0012206146935</v>
      </c>
      <c r="X392" s="125"/>
      <c r="AD392" s="127"/>
    </row>
    <row r="393" spans="2:30" ht="14.25" customHeight="1" x14ac:dyDescent="0.35">
      <c r="B393" s="140">
        <v>10.25427998238137</v>
      </c>
      <c r="C393" s="140">
        <v>2.9194044465874001E-2</v>
      </c>
      <c r="D393" s="140">
        <v>0.41527046543822299</v>
      </c>
      <c r="E393" s="140">
        <v>4.17987578E-7</v>
      </c>
      <c r="F393" s="140">
        <v>8.1092712539304002E-2</v>
      </c>
      <c r="H393" s="133">
        <f t="shared" si="30"/>
        <v>2657.4992721854564</v>
      </c>
      <c r="I393" s="48"/>
      <c r="K393" s="48"/>
      <c r="Q393" s="133">
        <f t="shared" si="31"/>
        <v>2697.2634440532056</v>
      </c>
      <c r="R393" s="133">
        <f t="shared" si="32"/>
        <v>2737.4252576396325</v>
      </c>
      <c r="S393" s="133">
        <f t="shared" si="33"/>
        <v>2777.9886893619241</v>
      </c>
      <c r="T393" s="133">
        <f t="shared" si="34"/>
        <v>2818.9577554014381</v>
      </c>
      <c r="X393" s="125"/>
      <c r="AD393" s="127"/>
    </row>
    <row r="394" spans="2:30" ht="14.25" customHeight="1" x14ac:dyDescent="0.35">
      <c r="B394" s="140">
        <v>1.0053821796083001E-2</v>
      </c>
      <c r="C394" s="140">
        <v>6.3156996750302993E-2</v>
      </c>
      <c r="D394" s="140">
        <v>1.4520854728936969</v>
      </c>
      <c r="E394" s="140">
        <v>0.14490844188829199</v>
      </c>
      <c r="F394" s="140">
        <v>2.9726842488878E-2</v>
      </c>
      <c r="H394" s="133">
        <f t="shared" si="30"/>
        <v>3071.5062628837127</v>
      </c>
      <c r="I394" s="48"/>
      <c r="K394" s="48"/>
      <c r="Q394" s="133">
        <f t="shared" si="31"/>
        <v>3101.1234877082984</v>
      </c>
      <c r="R394" s="133">
        <f t="shared" si="32"/>
        <v>3131.0368847811296</v>
      </c>
      <c r="S394" s="133">
        <f t="shared" si="33"/>
        <v>3161.24941582469</v>
      </c>
      <c r="T394" s="133">
        <f t="shared" si="34"/>
        <v>3191.7640721786852</v>
      </c>
      <c r="X394" s="125"/>
      <c r="AD394" s="127"/>
    </row>
    <row r="395" spans="2:30" ht="14.25" customHeight="1" x14ac:dyDescent="0.35">
      <c r="B395" s="140">
        <v>0.23732424463198501</v>
      </c>
      <c r="C395" s="140">
        <v>1.455120550187E-3</v>
      </c>
      <c r="D395" s="140">
        <v>0.39449020529791201</v>
      </c>
      <c r="E395" s="140">
        <v>0.14639030798922401</v>
      </c>
      <c r="F395" s="140">
        <v>4.7944475284094998E-2</v>
      </c>
      <c r="H395" s="133">
        <f t="shared" si="30"/>
        <v>3168.2525086142286</v>
      </c>
      <c r="I395" s="48"/>
      <c r="K395" s="48"/>
      <c r="Q395" s="133">
        <f t="shared" si="31"/>
        <v>3200.2265681786935</v>
      </c>
      <c r="R395" s="133">
        <f t="shared" si="32"/>
        <v>3232.5203683388031</v>
      </c>
      <c r="S395" s="133">
        <f t="shared" si="33"/>
        <v>3265.1371065005142</v>
      </c>
      <c r="T395" s="133">
        <f t="shared" si="34"/>
        <v>3298.0800120438416</v>
      </c>
      <c r="X395" s="125"/>
      <c r="AD395" s="127"/>
    </row>
    <row r="396" spans="2:30" ht="14.25" customHeight="1" x14ac:dyDescent="0.35">
      <c r="B396" s="140">
        <v>1.2923732831395999E-2</v>
      </c>
      <c r="C396" s="140">
        <v>-0.17642315908467901</v>
      </c>
      <c r="D396" s="140">
        <v>1.182800382238117</v>
      </c>
      <c r="E396" s="140">
        <v>0.24195533285426901</v>
      </c>
      <c r="F396" s="140">
        <v>1.8025424778985999E-2</v>
      </c>
      <c r="H396" s="133">
        <f t="shared" si="30"/>
        <v>2458.7903480671757</v>
      </c>
      <c r="I396" s="48"/>
      <c r="K396" s="48"/>
      <c r="Q396" s="133">
        <f t="shared" si="31"/>
        <v>2486.4997581436833</v>
      </c>
      <c r="R396" s="133">
        <f t="shared" si="32"/>
        <v>2514.4862623209556</v>
      </c>
      <c r="S396" s="133">
        <f t="shared" si="33"/>
        <v>2542.7526315400009</v>
      </c>
      <c r="T396" s="133">
        <f t="shared" si="34"/>
        <v>2571.3016644512363</v>
      </c>
      <c r="X396" s="125"/>
      <c r="AD396" s="127"/>
    </row>
    <row r="397" spans="2:30" ht="14.25" customHeight="1" x14ac:dyDescent="0.35">
      <c r="B397" s="140">
        <v>6.9529289922300001E-4</v>
      </c>
      <c r="C397" s="140">
        <v>-3.557297177328222</v>
      </c>
      <c r="D397" s="140">
        <v>0.80486140123572403</v>
      </c>
      <c r="E397" s="140">
        <v>0.20090649466819599</v>
      </c>
      <c r="F397" s="140">
        <v>6.2221673806620997E-2</v>
      </c>
      <c r="H397" s="133">
        <f t="shared" si="30"/>
        <v>-1883.6969039997621</v>
      </c>
      <c r="I397" s="48"/>
      <c r="K397" s="48"/>
      <c r="Q397" s="133">
        <f t="shared" si="31"/>
        <v>-1839.9408675757882</v>
      </c>
      <c r="R397" s="133">
        <f t="shared" si="32"/>
        <v>-1795.7472707875731</v>
      </c>
      <c r="S397" s="133">
        <f t="shared" si="33"/>
        <v>-1751.1117380314768</v>
      </c>
      <c r="T397" s="133">
        <f t="shared" si="34"/>
        <v>-1706.0298499478195</v>
      </c>
      <c r="X397" s="125"/>
      <c r="AD397" s="127"/>
    </row>
    <row r="398" spans="2:30" ht="14.25" customHeight="1" x14ac:dyDescent="0.35">
      <c r="B398" s="140">
        <v>0.53327533075585698</v>
      </c>
      <c r="C398" s="140">
        <v>5.2754480735093999E-2</v>
      </c>
      <c r="D398" s="140">
        <v>1.1364936854328871</v>
      </c>
      <c r="E398" s="140">
        <v>0.190014569215816</v>
      </c>
      <c r="F398" s="140">
        <v>2.9841479496932E-2</v>
      </c>
      <c r="H398" s="133">
        <f t="shared" si="30"/>
        <v>3040.3924419345949</v>
      </c>
      <c r="I398" s="48"/>
      <c r="K398" s="48"/>
      <c r="Q398" s="133">
        <f t="shared" si="31"/>
        <v>3070.5807492665408</v>
      </c>
      <c r="R398" s="133">
        <f t="shared" si="32"/>
        <v>3101.0709396718057</v>
      </c>
      <c r="S398" s="133">
        <f t="shared" si="33"/>
        <v>3131.8660319811243</v>
      </c>
      <c r="T398" s="133">
        <f t="shared" si="34"/>
        <v>3162.9690752135357</v>
      </c>
      <c r="X398" s="125"/>
      <c r="AD398" s="127"/>
    </row>
    <row r="399" spans="2:30" ht="14.25" customHeight="1" x14ac:dyDescent="0.35">
      <c r="B399" s="140">
        <v>6.0735405518187E-2</v>
      </c>
      <c r="C399" s="140">
        <v>-3.5518486887188958</v>
      </c>
      <c r="D399" s="140">
        <v>4.838165247934576</v>
      </c>
      <c r="E399" s="140">
        <v>4.8038081355491001E-2</v>
      </c>
      <c r="F399" s="140">
        <v>1.8601160689223E-2</v>
      </c>
      <c r="H399" s="133">
        <f t="shared" si="30"/>
        <v>-2354.2709343761062</v>
      </c>
      <c r="I399" s="48"/>
      <c r="K399" s="48"/>
      <c r="Q399" s="133">
        <f t="shared" si="31"/>
        <v>-2315.2362746194449</v>
      </c>
      <c r="R399" s="133">
        <f t="shared" si="32"/>
        <v>-2275.8112682652172</v>
      </c>
      <c r="S399" s="133">
        <f t="shared" si="33"/>
        <v>-2235.992011847447</v>
      </c>
      <c r="T399" s="133">
        <f t="shared" si="34"/>
        <v>-2195.7745628654993</v>
      </c>
      <c r="X399" s="125"/>
      <c r="AD399" s="127"/>
    </row>
    <row r="400" spans="2:30" ht="14.25" customHeight="1" x14ac:dyDescent="0.35">
      <c r="B400" s="140">
        <v>2.9171746141290001E-3</v>
      </c>
      <c r="C400" s="140">
        <v>-0.94361655588799198</v>
      </c>
      <c r="D400" s="140">
        <v>3.657883425573289</v>
      </c>
      <c r="E400" s="140">
        <v>1.5320946999999999E-7</v>
      </c>
      <c r="F400" s="140">
        <v>3.1439073693768999E-2</v>
      </c>
      <c r="H400" s="133">
        <f t="shared" si="30"/>
        <v>1902.4412014694399</v>
      </c>
      <c r="I400" s="48"/>
      <c r="K400" s="48"/>
      <c r="Q400" s="133">
        <f t="shared" si="31"/>
        <v>1938.0728250134648</v>
      </c>
      <c r="R400" s="133">
        <f t="shared" si="32"/>
        <v>1974.0607647929303</v>
      </c>
      <c r="S400" s="133">
        <f t="shared" si="33"/>
        <v>2010.4085839701906</v>
      </c>
      <c r="T400" s="133">
        <f t="shared" si="34"/>
        <v>2047.1198813392234</v>
      </c>
      <c r="X400" s="125"/>
      <c r="AD400" s="127"/>
    </row>
    <row r="401" spans="2:30" ht="14.25" customHeight="1" x14ac:dyDescent="0.35">
      <c r="B401" s="140">
        <v>2.8419863678875599</v>
      </c>
      <c r="C401" s="140">
        <v>-0.25593283738859901</v>
      </c>
      <c r="D401" s="140">
        <v>2.291493032484937</v>
      </c>
      <c r="E401" s="140">
        <v>6.3500362938557001E-2</v>
      </c>
      <c r="F401" s="140">
        <v>4.3590520685739001E-2</v>
      </c>
      <c r="H401" s="133">
        <f t="shared" si="30"/>
        <v>2832.8382857200313</v>
      </c>
      <c r="I401" s="48"/>
      <c r="K401" s="48"/>
      <c r="Q401" s="133">
        <f t="shared" si="31"/>
        <v>2869.4676745266479</v>
      </c>
      <c r="R401" s="133">
        <f t="shared" si="32"/>
        <v>2906.4633572213311</v>
      </c>
      <c r="S401" s="133">
        <f t="shared" si="33"/>
        <v>2943.8289967429619</v>
      </c>
      <c r="T401" s="133">
        <f t="shared" si="34"/>
        <v>2981.5682926598083</v>
      </c>
      <c r="X401" s="125"/>
      <c r="AD401" s="127"/>
    </row>
    <row r="402" spans="2:30" ht="14.25" customHeight="1" x14ac:dyDescent="0.35">
      <c r="B402" s="140">
        <v>14.11881806874344</v>
      </c>
      <c r="C402" s="140">
        <v>-3.5489503687831152</v>
      </c>
      <c r="D402" s="140">
        <v>0.58610980529781098</v>
      </c>
      <c r="E402" s="140">
        <v>2.0620021028779998E-3</v>
      </c>
      <c r="F402" s="140">
        <v>8.9714367739809994E-2</v>
      </c>
      <c r="H402" s="133">
        <f t="shared" si="30"/>
        <v>-3648.0988910479982</v>
      </c>
      <c r="I402" s="48"/>
      <c r="K402" s="48"/>
      <c r="Q402" s="133">
        <f t="shared" si="31"/>
        <v>-3603.2676019287364</v>
      </c>
      <c r="R402" s="133">
        <f t="shared" si="32"/>
        <v>-3557.9879999182822</v>
      </c>
      <c r="S402" s="133">
        <f t="shared" si="33"/>
        <v>-3512.2556018877231</v>
      </c>
      <c r="T402" s="133">
        <f t="shared" si="34"/>
        <v>-3466.0658798768591</v>
      </c>
      <c r="X402" s="125"/>
      <c r="AD402" s="127"/>
    </row>
    <row r="403" spans="2:30" ht="14.25" customHeight="1" x14ac:dyDescent="0.35">
      <c r="B403" s="140">
        <v>2.5546846790800219</v>
      </c>
      <c r="C403" s="140">
        <v>-3.5442631771469828</v>
      </c>
      <c r="D403" s="140">
        <v>4.4775122777511287</v>
      </c>
      <c r="E403" s="140">
        <v>0.228203061157884</v>
      </c>
      <c r="F403" s="140">
        <v>1.8122025893233001E-2</v>
      </c>
      <c r="H403" s="133">
        <f t="shared" si="30"/>
        <v>-1969.0338914804543</v>
      </c>
      <c r="I403" s="48"/>
      <c r="K403" s="48"/>
      <c r="Q403" s="133">
        <f t="shared" si="31"/>
        <v>-1922.947651014372</v>
      </c>
      <c r="R403" s="133">
        <f t="shared" si="32"/>
        <v>-1876.4005481436284</v>
      </c>
      <c r="S403" s="133">
        <f t="shared" si="33"/>
        <v>-1829.3879742441782</v>
      </c>
      <c r="T403" s="133">
        <f t="shared" si="34"/>
        <v>-1781.9052746057332</v>
      </c>
      <c r="X403" s="125"/>
      <c r="AD403" s="127"/>
    </row>
    <row r="404" spans="2:30" ht="14.25" customHeight="1" x14ac:dyDescent="0.35">
      <c r="B404" s="140">
        <v>6.2570614196139713</v>
      </c>
      <c r="C404" s="140">
        <v>-0.344708286034209</v>
      </c>
      <c r="D404" s="140">
        <v>1.2403853413104931</v>
      </c>
      <c r="E404" s="140">
        <v>0.21827786466808499</v>
      </c>
      <c r="F404" s="140">
        <v>5.2255701887454001E-2</v>
      </c>
      <c r="H404" s="133">
        <f t="shared" si="30"/>
        <v>2815.7542979013592</v>
      </c>
      <c r="I404" s="48"/>
      <c r="K404" s="48"/>
      <c r="Q404" s="133">
        <f t="shared" si="31"/>
        <v>2858.3384732950694</v>
      </c>
      <c r="R404" s="133">
        <f t="shared" si="32"/>
        <v>2901.348490442716</v>
      </c>
      <c r="S404" s="133">
        <f t="shared" si="33"/>
        <v>2944.7886077618396</v>
      </c>
      <c r="T404" s="133">
        <f t="shared" si="34"/>
        <v>2988.6631262541546</v>
      </c>
      <c r="X404" s="125"/>
      <c r="AD404" s="127"/>
    </row>
    <row r="405" spans="2:30" ht="14.25" customHeight="1" x14ac:dyDescent="0.35">
      <c r="B405" s="140">
        <v>4.3929295603153804</v>
      </c>
      <c r="C405" s="140">
        <v>-1.782824237755438</v>
      </c>
      <c r="D405" s="140">
        <v>1.6646066206898999E-2</v>
      </c>
      <c r="E405" s="140">
        <v>0.24900129273288399</v>
      </c>
      <c r="F405" s="140">
        <v>7.1132130880808997E-2</v>
      </c>
      <c r="H405" s="133">
        <f t="shared" si="30"/>
        <v>856.29937188906706</v>
      </c>
      <c r="I405" s="48"/>
      <c r="K405" s="48"/>
      <c r="Q405" s="133">
        <f t="shared" si="31"/>
        <v>902.10217595408585</v>
      </c>
      <c r="R405" s="133">
        <f t="shared" si="32"/>
        <v>948.36300805975407</v>
      </c>
      <c r="S405" s="133">
        <f t="shared" si="33"/>
        <v>995.08644848647964</v>
      </c>
      <c r="T405" s="133">
        <f t="shared" si="34"/>
        <v>1042.2771233174722</v>
      </c>
      <c r="X405" s="125"/>
      <c r="AD405" s="127"/>
    </row>
    <row r="406" spans="2:30" ht="14.25" customHeight="1" x14ac:dyDescent="0.35">
      <c r="B406" s="140">
        <v>16.382075512482029</v>
      </c>
      <c r="C406" s="140">
        <v>-0.81587165360290803</v>
      </c>
      <c r="D406" s="140">
        <v>5.0415392283372649</v>
      </c>
      <c r="E406" s="140">
        <v>0.238322616177257</v>
      </c>
      <c r="F406" s="140">
        <v>1.8161812140053999E-2</v>
      </c>
      <c r="H406" s="133">
        <f t="shared" si="30"/>
        <v>1364.3703668208341</v>
      </c>
      <c r="I406" s="48"/>
      <c r="K406" s="48"/>
      <c r="Q406" s="133">
        <f t="shared" si="31"/>
        <v>1414.2611333683235</v>
      </c>
      <c r="R406" s="133">
        <f t="shared" si="32"/>
        <v>1464.6508075812881</v>
      </c>
      <c r="S406" s="133">
        <f t="shared" si="33"/>
        <v>1515.5443785363825</v>
      </c>
      <c r="T406" s="133">
        <f t="shared" si="34"/>
        <v>1566.946885201028</v>
      </c>
      <c r="X406" s="125"/>
      <c r="AD406" s="127"/>
    </row>
    <row r="407" spans="2:30" ht="14.25" customHeight="1" x14ac:dyDescent="0.35">
      <c r="B407" s="140">
        <v>7.7959491354679996E-3</v>
      </c>
      <c r="C407" s="140">
        <v>-3.9970971584320003E-2</v>
      </c>
      <c r="D407" s="140">
        <v>0.60398680124658199</v>
      </c>
      <c r="E407" s="140">
        <v>0.151035496501253</v>
      </c>
      <c r="F407" s="140">
        <v>4.4574302493016998E-2</v>
      </c>
      <c r="H407" s="133">
        <f t="shared" si="30"/>
        <v>3115.9876353293348</v>
      </c>
      <c r="I407" s="48"/>
      <c r="K407" s="48"/>
      <c r="Q407" s="133">
        <f t="shared" si="31"/>
        <v>3147.8612348005859</v>
      </c>
      <c r="R407" s="133">
        <f t="shared" si="32"/>
        <v>3180.0535702665493</v>
      </c>
      <c r="S407" s="133">
        <f t="shared" si="33"/>
        <v>3212.5678290871729</v>
      </c>
      <c r="T407" s="133">
        <f t="shared" si="34"/>
        <v>3245.4072304960023</v>
      </c>
      <c r="X407" s="125"/>
      <c r="AD407" s="127"/>
    </row>
    <row r="408" spans="2:30" ht="14.25" customHeight="1" x14ac:dyDescent="0.35">
      <c r="B408" s="140">
        <v>0.38746528562510502</v>
      </c>
      <c r="C408" s="140">
        <v>5.7492754336044997E-2</v>
      </c>
      <c r="D408" s="140">
        <v>0.928502119832187</v>
      </c>
      <c r="E408" s="140">
        <v>0.175130320128356</v>
      </c>
      <c r="F408" s="140">
        <v>3.5045296876484E-2</v>
      </c>
      <c r="H408" s="133">
        <f t="shared" si="30"/>
        <v>3110.4368147038595</v>
      </c>
      <c r="I408" s="48"/>
      <c r="K408" s="48"/>
      <c r="Q408" s="133">
        <f t="shared" si="31"/>
        <v>3141.0473470328334</v>
      </c>
      <c r="R408" s="133">
        <f t="shared" si="32"/>
        <v>3171.9639846850969</v>
      </c>
      <c r="S408" s="133">
        <f t="shared" si="33"/>
        <v>3203.189788713883</v>
      </c>
      <c r="T408" s="133">
        <f t="shared" si="34"/>
        <v>3234.7278507829569</v>
      </c>
      <c r="X408" s="125"/>
      <c r="AD408" s="127"/>
    </row>
    <row r="409" spans="2:30" ht="14.25" customHeight="1" x14ac:dyDescent="0.35">
      <c r="B409" s="140">
        <v>0.38278728923528899</v>
      </c>
      <c r="C409" s="140">
        <v>5.7889800071713002E-2</v>
      </c>
      <c r="D409" s="140">
        <v>0.90994928911565298</v>
      </c>
      <c r="E409" s="140">
        <v>0.173886546021461</v>
      </c>
      <c r="F409" s="140">
        <v>3.5516854597567003E-2</v>
      </c>
      <c r="H409" s="133">
        <f t="shared" si="30"/>
        <v>3116.3024759285036</v>
      </c>
      <c r="I409" s="48"/>
      <c r="K409" s="48"/>
      <c r="Q409" s="133">
        <f t="shared" si="31"/>
        <v>3146.9584274535346</v>
      </c>
      <c r="R409" s="133">
        <f t="shared" si="32"/>
        <v>3177.9209384938163</v>
      </c>
      <c r="S409" s="133">
        <f t="shared" si="33"/>
        <v>3209.1930746445005</v>
      </c>
      <c r="T409" s="133">
        <f t="shared" si="34"/>
        <v>3240.7779321566918</v>
      </c>
      <c r="X409" s="125"/>
      <c r="AD409" s="127"/>
    </row>
    <row r="410" spans="2:30" ht="14.25" customHeight="1" x14ac:dyDescent="0.35">
      <c r="B410" s="140">
        <v>7.0113977198819324</v>
      </c>
      <c r="C410" s="140">
        <v>-3.5579773026274961</v>
      </c>
      <c r="D410" s="140">
        <v>1.1666970039350719</v>
      </c>
      <c r="E410" s="140">
        <v>0.33499863692001203</v>
      </c>
      <c r="F410" s="140">
        <v>6.6812593720930999E-2</v>
      </c>
      <c r="H410" s="133">
        <f t="shared" si="30"/>
        <v>-1704.5993205455129</v>
      </c>
      <c r="I410" s="48"/>
      <c r="K410" s="48"/>
      <c r="Q410" s="133">
        <f t="shared" si="31"/>
        <v>-1649.6718945864964</v>
      </c>
      <c r="R410" s="133">
        <f t="shared" si="32"/>
        <v>-1594.1951943678914</v>
      </c>
      <c r="S410" s="133">
        <f t="shared" si="33"/>
        <v>-1538.1637271470986</v>
      </c>
      <c r="T410" s="133">
        <f t="shared" si="34"/>
        <v>-1481.5719452540984</v>
      </c>
      <c r="X410" s="125"/>
      <c r="AD410" s="127"/>
    </row>
    <row r="411" spans="2:30" ht="14.25" customHeight="1" x14ac:dyDescent="0.35">
      <c r="B411" s="140">
        <v>3.4012479257605088</v>
      </c>
      <c r="C411" s="140">
        <v>3.5893208287601001E-2</v>
      </c>
      <c r="D411" s="140">
        <v>0.85765255284526998</v>
      </c>
      <c r="E411" s="140">
        <v>0.171263335344532</v>
      </c>
      <c r="F411" s="140">
        <v>4.6822957123925001E-2</v>
      </c>
      <c r="H411" s="133">
        <f t="shared" si="30"/>
        <v>3151.3120459210431</v>
      </c>
      <c r="I411" s="48"/>
      <c r="K411" s="48"/>
      <c r="Q411" s="133">
        <f t="shared" si="31"/>
        <v>3186.7387203462727</v>
      </c>
      <c r="R411" s="133">
        <f t="shared" si="32"/>
        <v>3222.5196615157547</v>
      </c>
      <c r="S411" s="133">
        <f t="shared" si="33"/>
        <v>3258.6584120969319</v>
      </c>
      <c r="T411" s="133">
        <f t="shared" si="34"/>
        <v>3295.1585501839209</v>
      </c>
      <c r="X411" s="125"/>
      <c r="AD411" s="127"/>
    </row>
    <row r="412" spans="2:30" ht="14.25" customHeight="1" x14ac:dyDescent="0.35">
      <c r="B412" s="140">
        <v>17.3417802405787</v>
      </c>
      <c r="C412" s="140">
        <v>-0.24062770541381201</v>
      </c>
      <c r="D412" s="140">
        <v>1.882569742751284</v>
      </c>
      <c r="E412" s="140">
        <v>5.5707531699999996E-7</v>
      </c>
      <c r="F412" s="140">
        <v>7.9953063157068002E-2</v>
      </c>
      <c r="H412" s="133">
        <f t="shared" si="30"/>
        <v>2031.3600331869125</v>
      </c>
      <c r="I412" s="48"/>
      <c r="K412" s="48"/>
      <c r="Q412" s="133">
        <f t="shared" si="31"/>
        <v>2079.0815070660155</v>
      </c>
      <c r="R412" s="133">
        <f t="shared" si="32"/>
        <v>2127.2801956839094</v>
      </c>
      <c r="S412" s="133">
        <f t="shared" si="33"/>
        <v>2175.9608711879828</v>
      </c>
      <c r="T412" s="133">
        <f t="shared" si="34"/>
        <v>2225.1283534470967</v>
      </c>
      <c r="X412" s="125"/>
      <c r="AD412" s="127"/>
    </row>
    <row r="413" spans="2:30" ht="14.25" customHeight="1" x14ac:dyDescent="0.35">
      <c r="B413" s="140">
        <v>0.484892981169948</v>
      </c>
      <c r="C413" s="140">
        <v>3.308825164072E-3</v>
      </c>
      <c r="D413" s="140">
        <v>0.27028683751601901</v>
      </c>
      <c r="E413" s="140">
        <v>0.15264523463537899</v>
      </c>
      <c r="F413" s="140">
        <v>4.9433325162389997E-2</v>
      </c>
      <c r="H413" s="133">
        <f t="shared" si="30"/>
        <v>3167.7151447582987</v>
      </c>
      <c r="I413" s="48"/>
      <c r="K413" s="48"/>
      <c r="Q413" s="133">
        <f t="shared" si="31"/>
        <v>3199.9820416956636</v>
      </c>
      <c r="R413" s="133">
        <f t="shared" si="32"/>
        <v>3232.5716076024023</v>
      </c>
      <c r="S413" s="133">
        <f t="shared" si="33"/>
        <v>3265.4870691682081</v>
      </c>
      <c r="T413" s="133">
        <f t="shared" si="34"/>
        <v>3298.7316853496723</v>
      </c>
      <c r="X413" s="125"/>
      <c r="AD413" s="127"/>
    </row>
    <row r="414" spans="2:30" ht="14.25" customHeight="1" x14ac:dyDescent="0.35">
      <c r="B414" s="140">
        <v>2.747018835485E-2</v>
      </c>
      <c r="C414" s="140">
        <v>-9.2124733206651002E-2</v>
      </c>
      <c r="D414" s="140">
        <v>1.372583064783268</v>
      </c>
      <c r="E414" s="140">
        <v>0.211814047786718</v>
      </c>
      <c r="F414" s="140">
        <v>2.3958846433145001E-2</v>
      </c>
      <c r="H414" s="133">
        <f t="shared" si="30"/>
        <v>2831.7227078305823</v>
      </c>
      <c r="I414" s="48"/>
      <c r="K414" s="48"/>
      <c r="Q414" s="133">
        <f t="shared" si="31"/>
        <v>2861.6976152766965</v>
      </c>
      <c r="R414" s="133">
        <f t="shared" si="32"/>
        <v>2891.9722717972718</v>
      </c>
      <c r="S414" s="133">
        <f t="shared" si="33"/>
        <v>2922.5496748830528</v>
      </c>
      <c r="T414" s="133">
        <f t="shared" si="34"/>
        <v>2953.4328519996925</v>
      </c>
      <c r="X414" s="125"/>
      <c r="AD414" s="127"/>
    </row>
    <row r="415" spans="2:30" ht="14.25" customHeight="1" x14ac:dyDescent="0.35">
      <c r="B415" s="140">
        <v>4.8878159316174008</v>
      </c>
      <c r="C415" s="140">
        <v>-2.393701010295993</v>
      </c>
      <c r="D415" s="140">
        <v>3.4006739902924001E-2</v>
      </c>
      <c r="E415" s="140">
        <v>0.33446805863790102</v>
      </c>
      <c r="F415" s="140">
        <v>6.0503405286275999E-2</v>
      </c>
      <c r="H415" s="133">
        <f t="shared" si="30"/>
        <v>-320.48736810880382</v>
      </c>
      <c r="I415" s="48"/>
      <c r="K415" s="48"/>
      <c r="Q415" s="133">
        <f t="shared" si="31"/>
        <v>-275.04248880178329</v>
      </c>
      <c r="R415" s="133">
        <f t="shared" si="32"/>
        <v>-229.14316070169389</v>
      </c>
      <c r="S415" s="133">
        <f t="shared" si="33"/>
        <v>-182.78483932060362</v>
      </c>
      <c r="T415" s="133">
        <f t="shared" si="34"/>
        <v>-135.96293472570142</v>
      </c>
      <c r="X415" s="125"/>
      <c r="AD415" s="127"/>
    </row>
    <row r="416" spans="2:30" ht="14.25" customHeight="1" x14ac:dyDescent="0.35">
      <c r="B416" s="140">
        <v>5.4088018391700004E-3</v>
      </c>
      <c r="C416" s="140">
        <v>-1.4651257074584E-2</v>
      </c>
      <c r="D416" s="140">
        <v>0.12634414340305899</v>
      </c>
      <c r="E416" s="140">
        <v>0.148296760049413</v>
      </c>
      <c r="F416" s="140">
        <v>5.0392836559561997E-2</v>
      </c>
      <c r="H416" s="133">
        <f t="shared" si="30"/>
        <v>3138.5996031367631</v>
      </c>
      <c r="I416" s="48"/>
      <c r="K416" s="48"/>
      <c r="Q416" s="133">
        <f t="shared" si="31"/>
        <v>3170.2506217529317</v>
      </c>
      <c r="R416" s="133">
        <f t="shared" si="32"/>
        <v>3202.2181505552626</v>
      </c>
      <c r="S416" s="133">
        <f t="shared" si="33"/>
        <v>3234.5053546456174</v>
      </c>
      <c r="T416" s="133">
        <f t="shared" si="34"/>
        <v>3267.1154307768747</v>
      </c>
      <c r="X416" s="125"/>
      <c r="AD416" s="127"/>
    </row>
    <row r="417" spans="2:30" ht="14.25" customHeight="1" x14ac:dyDescent="0.35">
      <c r="B417" s="140">
        <v>9.5894812295334003E-2</v>
      </c>
      <c r="C417" s="140">
        <v>-1.313694682752879</v>
      </c>
      <c r="D417" s="140">
        <v>3.8068797569905199</v>
      </c>
      <c r="E417" s="140">
        <v>2.8123380384400003E-4</v>
      </c>
      <c r="F417" s="140">
        <v>3.1702759284765E-2</v>
      </c>
      <c r="H417" s="133">
        <f t="shared" si="30"/>
        <v>1338.5924306842312</v>
      </c>
      <c r="I417" s="48"/>
      <c r="K417" s="48"/>
      <c r="Q417" s="133">
        <f t="shared" si="31"/>
        <v>1375.2214868046924</v>
      </c>
      <c r="R417" s="133">
        <f t="shared" si="32"/>
        <v>1412.2168334863579</v>
      </c>
      <c r="S417" s="133">
        <f t="shared" si="33"/>
        <v>1449.5821336348399</v>
      </c>
      <c r="T417" s="133">
        <f t="shared" si="34"/>
        <v>1487.3210867848072</v>
      </c>
      <c r="AD417" s="127"/>
    </row>
    <row r="418" spans="2:30" ht="14.25" customHeight="1" x14ac:dyDescent="0.35">
      <c r="B418" s="140">
        <v>7.7303945871540662</v>
      </c>
      <c r="C418" s="140">
        <v>-0.75644415344764304</v>
      </c>
      <c r="D418" s="140">
        <v>2.191655483538359</v>
      </c>
      <c r="E418" s="140">
        <v>0.26218954090859398</v>
      </c>
      <c r="F418" s="140">
        <v>4.2985096078775001E-2</v>
      </c>
      <c r="H418" s="133">
        <f t="shared" si="30"/>
        <v>2245.2522377953383</v>
      </c>
      <c r="I418" s="48"/>
      <c r="K418" s="48"/>
      <c r="Q418" s="133">
        <f t="shared" si="31"/>
        <v>2291.3448755411509</v>
      </c>
      <c r="R418" s="133">
        <f t="shared" si="32"/>
        <v>2337.8984396644219</v>
      </c>
      <c r="S418" s="133">
        <f t="shared" si="33"/>
        <v>2384.917539428925</v>
      </c>
      <c r="T418" s="133">
        <f t="shared" si="34"/>
        <v>2432.4068301910747</v>
      </c>
      <c r="AD418" s="127"/>
    </row>
    <row r="419" spans="2:30" ht="14.25" customHeight="1" x14ac:dyDescent="0.35">
      <c r="B419" s="140">
        <v>5.5156467119315158</v>
      </c>
      <c r="C419" s="140">
        <v>0.10589915500500301</v>
      </c>
      <c r="D419" s="140">
        <v>7.5430154932209998E-3</v>
      </c>
      <c r="E419" s="140">
        <v>1.3160314092917E-2</v>
      </c>
      <c r="F419" s="140">
        <v>7.3066937431009005E-2</v>
      </c>
      <c r="H419" s="133">
        <f t="shared" si="30"/>
        <v>2888.5472332305308</v>
      </c>
      <c r="I419" s="48"/>
      <c r="K419" s="48"/>
      <c r="Q419" s="133">
        <f t="shared" si="31"/>
        <v>2922.939961365706</v>
      </c>
      <c r="R419" s="133">
        <f t="shared" si="32"/>
        <v>2957.6766167822339</v>
      </c>
      <c r="S419" s="133">
        <f t="shared" si="33"/>
        <v>2992.7606387529268</v>
      </c>
      <c r="T419" s="133">
        <f t="shared" si="34"/>
        <v>3028.1955009433268</v>
      </c>
      <c r="X419" s="125"/>
      <c r="AD419" s="127"/>
    </row>
    <row r="420" spans="2:30" ht="14.25" customHeight="1" x14ac:dyDescent="0.35">
      <c r="B420" s="140">
        <v>13.588186726201791</v>
      </c>
      <c r="C420" s="140">
        <v>-0.114667506153945</v>
      </c>
      <c r="D420" s="140">
        <v>3.6445862999898E-2</v>
      </c>
      <c r="E420" s="140">
        <v>2.6099162414034E-2</v>
      </c>
      <c r="F420" s="140">
        <v>8.9931488041799998E-2</v>
      </c>
      <c r="H420" s="133">
        <f t="shared" si="30"/>
        <v>2282.6565976692855</v>
      </c>
      <c r="I420" s="48"/>
      <c r="K420" s="48"/>
      <c r="Q420" s="133">
        <f t="shared" si="31"/>
        <v>2325.6587656737734</v>
      </c>
      <c r="R420" s="133">
        <f t="shared" si="32"/>
        <v>2369.0909553583074</v>
      </c>
      <c r="S420" s="133">
        <f t="shared" si="33"/>
        <v>2412.9574669396852</v>
      </c>
      <c r="T420" s="133">
        <f t="shared" si="34"/>
        <v>2457.2626436368782</v>
      </c>
      <c r="AD420" s="127"/>
    </row>
    <row r="421" spans="2:30" ht="14.25" customHeight="1" x14ac:dyDescent="0.35">
      <c r="B421" s="140">
        <v>3.7769413233009003E-2</v>
      </c>
      <c r="C421" s="140">
        <v>-3.5494857150993022</v>
      </c>
      <c r="D421" s="140">
        <v>5.4109118917008002E-2</v>
      </c>
      <c r="E421" s="140">
        <v>0.33414360162392398</v>
      </c>
      <c r="F421" s="140">
        <v>3.2764957932437999E-2</v>
      </c>
      <c r="H421" s="133">
        <f t="shared" si="30"/>
        <v>-2974.1360908817542</v>
      </c>
      <c r="I421" s="48"/>
      <c r="K421" s="48"/>
      <c r="Q421" s="133">
        <f t="shared" si="31"/>
        <v>-2941.3723497653446</v>
      </c>
      <c r="R421" s="133">
        <f t="shared" si="32"/>
        <v>-2908.2809712377712</v>
      </c>
      <c r="S421" s="133">
        <f t="shared" si="33"/>
        <v>-2874.8586789249221</v>
      </c>
      <c r="T421" s="133">
        <f t="shared" si="34"/>
        <v>-2841.1021636889436</v>
      </c>
      <c r="X421" s="125"/>
      <c r="AD421" s="127"/>
    </row>
    <row r="422" spans="2:30" ht="14.25" customHeight="1" x14ac:dyDescent="0.35">
      <c r="B422" s="140">
        <v>5.1393868429800002E-4</v>
      </c>
      <c r="C422" s="140">
        <v>9.0488165780923002E-2</v>
      </c>
      <c r="D422" s="140">
        <v>1.0735477618604E-2</v>
      </c>
      <c r="E422" s="140">
        <v>0.120564542151247</v>
      </c>
      <c r="F422" s="140">
        <v>5.3118935883322997E-2</v>
      </c>
      <c r="H422" s="133">
        <f t="shared" si="30"/>
        <v>3238.989724817498</v>
      </c>
      <c r="I422" s="48"/>
      <c r="K422" s="48"/>
      <c r="Q422" s="133">
        <f t="shared" si="31"/>
        <v>3269.7881331292183</v>
      </c>
      <c r="R422" s="133">
        <f t="shared" si="32"/>
        <v>3300.8945255240556</v>
      </c>
      <c r="S422" s="133">
        <f t="shared" si="33"/>
        <v>3332.3119818428418</v>
      </c>
      <c r="T422" s="133">
        <f t="shared" si="34"/>
        <v>3364.0436127248158</v>
      </c>
      <c r="X422" s="125"/>
      <c r="AD422" s="127"/>
    </row>
    <row r="423" spans="2:30" ht="14.25" customHeight="1" x14ac:dyDescent="0.35">
      <c r="B423" s="140">
        <v>0.17534611834427799</v>
      </c>
      <c r="C423" s="140">
        <v>-1.8790134938942329</v>
      </c>
      <c r="D423" s="140">
        <v>4.0809964453680134</v>
      </c>
      <c r="E423" s="140">
        <v>0.104321604406848</v>
      </c>
      <c r="F423" s="140">
        <v>1.8060542126973E-2</v>
      </c>
      <c r="H423" s="133">
        <f t="shared" si="30"/>
        <v>403.53041007891602</v>
      </c>
      <c r="I423" s="48"/>
      <c r="K423" s="48"/>
      <c r="Q423" s="133">
        <f t="shared" si="31"/>
        <v>440.86202941611157</v>
      </c>
      <c r="R423" s="133">
        <f t="shared" si="32"/>
        <v>478.56696494667892</v>
      </c>
      <c r="S423" s="133">
        <f t="shared" si="33"/>
        <v>516.6489498325526</v>
      </c>
      <c r="T423" s="133">
        <f t="shared" si="34"/>
        <v>555.11175456728472</v>
      </c>
      <c r="AD423" s="127"/>
    </row>
    <row r="424" spans="2:30" ht="14.25" customHeight="1" x14ac:dyDescent="0.35">
      <c r="B424" s="140">
        <v>18.839862892584431</v>
      </c>
      <c r="C424" s="140">
        <v>-3.5477580389521912</v>
      </c>
      <c r="D424" s="140">
        <v>4.3756046291077082</v>
      </c>
      <c r="E424" s="140">
        <v>0.31918941396068001</v>
      </c>
      <c r="F424" s="140">
        <v>5.5443591306672001E-2</v>
      </c>
      <c r="H424" s="133">
        <f t="shared" si="30"/>
        <v>-2018.1447531103463</v>
      </c>
      <c r="I424" s="48"/>
      <c r="K424" s="48"/>
      <c r="Q424" s="133">
        <f t="shared" si="31"/>
        <v>-1950.7261396548979</v>
      </c>
      <c r="R424" s="133">
        <f t="shared" si="32"/>
        <v>-1882.633340064895</v>
      </c>
      <c r="S424" s="133">
        <f t="shared" si="33"/>
        <v>-1813.8596124789919</v>
      </c>
      <c r="T424" s="133">
        <f t="shared" si="34"/>
        <v>-1744.3981476172298</v>
      </c>
      <c r="AD424" s="127"/>
    </row>
    <row r="425" spans="2:30" ht="14.25" customHeight="1" x14ac:dyDescent="0.35">
      <c r="B425" s="140">
        <v>6.6176883868441463</v>
      </c>
      <c r="C425" s="140">
        <v>-3.5471481787789321</v>
      </c>
      <c r="D425" s="140">
        <v>5.0331616994700497</v>
      </c>
      <c r="E425" s="140">
        <v>0.236685115406567</v>
      </c>
      <c r="F425" s="140">
        <v>1.8327314246681999E-2</v>
      </c>
      <c r="H425" s="133">
        <f t="shared" si="30"/>
        <v>-2142.3215638878492</v>
      </c>
      <c r="I425" s="48"/>
      <c r="K425" s="48"/>
      <c r="Q425" s="133">
        <f t="shared" si="31"/>
        <v>-2092.4880194643133</v>
      </c>
      <c r="R425" s="133">
        <f t="shared" si="32"/>
        <v>-2042.1561395965409</v>
      </c>
      <c r="S425" s="133">
        <f t="shared" si="33"/>
        <v>-1991.3209409300928</v>
      </c>
      <c r="T425" s="133">
        <f t="shared" si="34"/>
        <v>-1939.9773902769784</v>
      </c>
      <c r="X425" s="125"/>
      <c r="AD425" s="127"/>
    </row>
    <row r="426" spans="2:30" ht="14.25" customHeight="1" x14ac:dyDescent="0.35">
      <c r="B426" s="140">
        <v>7.2424879193649996E-3</v>
      </c>
      <c r="C426" s="140">
        <v>2.1777625937459001E-2</v>
      </c>
      <c r="D426" s="140">
        <v>1.0230904837999001E-2</v>
      </c>
      <c r="E426" s="140">
        <v>0.237465908836718</v>
      </c>
      <c r="F426" s="140">
        <v>2.2022646087438001E-2</v>
      </c>
      <c r="H426" s="133">
        <f t="shared" si="30"/>
        <v>2291.2901505067057</v>
      </c>
      <c r="I426" s="48"/>
      <c r="K426" s="48"/>
      <c r="Q426" s="133">
        <f t="shared" si="31"/>
        <v>2313.8295440967322</v>
      </c>
      <c r="R426" s="133">
        <f t="shared" si="32"/>
        <v>2336.5943316226585</v>
      </c>
      <c r="S426" s="133">
        <f t="shared" si="33"/>
        <v>2359.5867670238449</v>
      </c>
      <c r="T426" s="133">
        <f t="shared" si="34"/>
        <v>2382.8091267790423</v>
      </c>
      <c r="AD426" s="127"/>
    </row>
    <row r="427" spans="2:30" ht="14.25" customHeight="1" x14ac:dyDescent="0.35">
      <c r="B427" s="140">
        <v>9.5850106238199739</v>
      </c>
      <c r="C427" s="140">
        <v>-0.32600592796785</v>
      </c>
      <c r="D427" s="140">
        <v>1.4339235307457E-2</v>
      </c>
      <c r="E427" s="140">
        <v>0.196822162836436</v>
      </c>
      <c r="F427" s="140">
        <v>7.5018191421605998E-2</v>
      </c>
      <c r="H427" s="133">
        <f t="shared" si="30"/>
        <v>2632.5218523934295</v>
      </c>
      <c r="I427" s="48"/>
      <c r="K427" s="48"/>
      <c r="Q427" s="133">
        <f t="shared" si="31"/>
        <v>2677.3917876786118</v>
      </c>
      <c r="R427" s="133">
        <f t="shared" si="32"/>
        <v>2722.7104223166461</v>
      </c>
      <c r="S427" s="133">
        <f t="shared" si="33"/>
        <v>2768.4822433010604</v>
      </c>
      <c r="T427" s="133">
        <f t="shared" si="34"/>
        <v>2814.7117824953193</v>
      </c>
      <c r="X427" s="125"/>
      <c r="AD427" s="127"/>
    </row>
    <row r="428" spans="2:30" ht="14.25" customHeight="1" x14ac:dyDescent="0.35">
      <c r="B428" s="140">
        <v>25.90977392275208</v>
      </c>
      <c r="C428" s="140">
        <v>-0.706034575671043</v>
      </c>
      <c r="D428" s="140">
        <v>2.8290366631155001E-2</v>
      </c>
      <c r="E428" s="140">
        <v>0.33460604267537303</v>
      </c>
      <c r="F428" s="140">
        <v>8.8294511974007006E-2</v>
      </c>
      <c r="H428" s="133">
        <f t="shared" si="30"/>
        <v>1117.7400487018845</v>
      </c>
      <c r="I428" s="48"/>
      <c r="K428" s="48"/>
      <c r="Q428" s="133">
        <f t="shared" si="31"/>
        <v>1175.9638089503978</v>
      </c>
      <c r="R428" s="133">
        <f t="shared" si="32"/>
        <v>1234.7698068013979</v>
      </c>
      <c r="S428" s="133">
        <f t="shared" si="33"/>
        <v>1294.1638646309066</v>
      </c>
      <c r="T428" s="133">
        <f t="shared" si="34"/>
        <v>1354.1518630387104</v>
      </c>
      <c r="X428" s="125"/>
      <c r="AD428" s="127"/>
    </row>
    <row r="429" spans="2:30" ht="14.25" customHeight="1" x14ac:dyDescent="0.35">
      <c r="B429" s="140">
        <v>5.4155409036254847</v>
      </c>
      <c r="C429" s="140">
        <v>-2.2580753957758959</v>
      </c>
      <c r="D429" s="140">
        <v>1.114959994104342</v>
      </c>
      <c r="E429" s="140">
        <v>0.281847484279514</v>
      </c>
      <c r="F429" s="140">
        <v>6.2324971991268997E-2</v>
      </c>
      <c r="H429" s="133">
        <f t="shared" si="30"/>
        <v>283.15750052005706</v>
      </c>
      <c r="I429" s="48"/>
      <c r="K429" s="48"/>
      <c r="Q429" s="133">
        <f t="shared" si="31"/>
        <v>332.95764347525937</v>
      </c>
      <c r="R429" s="133">
        <f t="shared" si="32"/>
        <v>383.25578786001461</v>
      </c>
      <c r="S429" s="133">
        <f t="shared" si="33"/>
        <v>434.05691368861699</v>
      </c>
      <c r="T429" s="133">
        <f t="shared" si="34"/>
        <v>485.36605077550576</v>
      </c>
      <c r="AD429" s="127"/>
    </row>
    <row r="430" spans="2:30" ht="14.25" customHeight="1" x14ac:dyDescent="0.35">
      <c r="B430" s="140">
        <v>0.323970057221179</v>
      </c>
      <c r="C430" s="140">
        <v>3.5871559886361003E-2</v>
      </c>
      <c r="D430" s="140">
        <v>1.586106567620958</v>
      </c>
      <c r="E430" s="140">
        <v>0.196757386612362</v>
      </c>
      <c r="F430" s="140">
        <v>2.0985660764084001E-2</v>
      </c>
      <c r="H430" s="133">
        <f t="shared" si="30"/>
        <v>2925.563149672771</v>
      </c>
      <c r="I430" s="48"/>
      <c r="K430" s="48"/>
      <c r="Q430" s="133">
        <f t="shared" si="31"/>
        <v>2954.6205298935211</v>
      </c>
      <c r="R430" s="133">
        <f t="shared" si="32"/>
        <v>2983.9684839164788</v>
      </c>
      <c r="S430" s="133">
        <f t="shared" si="33"/>
        <v>3013.6099174796664</v>
      </c>
      <c r="T430" s="133">
        <f t="shared" si="34"/>
        <v>3043.5477653784856</v>
      </c>
      <c r="X430" s="125"/>
      <c r="AD430" s="127"/>
    </row>
    <row r="431" spans="2:30" ht="14.25" customHeight="1" x14ac:dyDescent="0.35">
      <c r="B431" s="140">
        <v>1.34337616795E-4</v>
      </c>
      <c r="C431" s="140">
        <v>-0.94577636228154804</v>
      </c>
      <c r="D431" s="140">
        <v>3.658350599740599</v>
      </c>
      <c r="E431" s="140">
        <v>2.8790973000000002E-7</v>
      </c>
      <c r="F431" s="140">
        <v>3.1442807354305997E-2</v>
      </c>
      <c r="H431" s="133">
        <f t="shared" si="30"/>
        <v>1899.4556067557244</v>
      </c>
      <c r="I431" s="48"/>
      <c r="K431" s="48"/>
      <c r="Q431" s="133">
        <f t="shared" si="31"/>
        <v>1935.0916582929196</v>
      </c>
      <c r="R431" s="133">
        <f t="shared" si="32"/>
        <v>1971.0840703454874</v>
      </c>
      <c r="S431" s="133">
        <f t="shared" si="33"/>
        <v>2007.436406518581</v>
      </c>
      <c r="T431" s="133">
        <f t="shared" si="34"/>
        <v>2044.1522660534054</v>
      </c>
      <c r="AD431" s="127"/>
    </row>
    <row r="432" spans="2:30" ht="14.25" customHeight="1" x14ac:dyDescent="0.35">
      <c r="B432" s="140">
        <v>3.423977615E-6</v>
      </c>
      <c r="C432" s="140">
        <v>-8.9192315932709001E-2</v>
      </c>
      <c r="D432" s="140">
        <v>1.924758011801204</v>
      </c>
      <c r="E432" s="140">
        <v>0.15682507878742299</v>
      </c>
      <c r="F432" s="140">
        <v>2.6429013663044999E-2</v>
      </c>
      <c r="H432" s="133">
        <f t="shared" si="30"/>
        <v>2987.97842653624</v>
      </c>
      <c r="I432" s="48"/>
      <c r="K432" s="48"/>
      <c r="Q432" s="133">
        <f t="shared" si="31"/>
        <v>3019.4275900931898</v>
      </c>
      <c r="R432" s="133">
        <f t="shared" si="32"/>
        <v>3051.1912452857086</v>
      </c>
      <c r="S432" s="133">
        <f t="shared" si="33"/>
        <v>3083.2725370301532</v>
      </c>
      <c r="T432" s="133">
        <f t="shared" si="34"/>
        <v>3115.6746416920414</v>
      </c>
      <c r="AD432" s="127"/>
    </row>
    <row r="433" spans="2:30" ht="14.25" customHeight="1" x14ac:dyDescent="0.35">
      <c r="B433" s="140">
        <v>0.79798550927152201</v>
      </c>
      <c r="C433" s="140">
        <v>-0.30555207313275701</v>
      </c>
      <c r="D433" s="140">
        <v>2.828612593160639</v>
      </c>
      <c r="E433" s="140">
        <v>3.0262609222623998E-2</v>
      </c>
      <c r="F433" s="140">
        <v>3.4384011846735001E-2</v>
      </c>
      <c r="H433" s="133">
        <f t="shared" si="30"/>
        <v>2732.3610282012669</v>
      </c>
      <c r="I433" s="48"/>
      <c r="K433" s="48"/>
      <c r="Q433" s="133">
        <f t="shared" si="31"/>
        <v>2766.1273034087972</v>
      </c>
      <c r="R433" s="133">
        <f t="shared" si="32"/>
        <v>2800.2312413684031</v>
      </c>
      <c r="S433" s="133">
        <f t="shared" si="33"/>
        <v>2834.6762187076047</v>
      </c>
      <c r="T433" s="133">
        <f t="shared" si="34"/>
        <v>2869.4656458201989</v>
      </c>
      <c r="X433" s="125"/>
      <c r="AD433" s="127"/>
    </row>
    <row r="434" spans="2:30" ht="14.25" customHeight="1" x14ac:dyDescent="0.35">
      <c r="B434" s="140">
        <v>8.2279290082599998E-4</v>
      </c>
      <c r="C434" s="140">
        <v>-8.9102794640048E-2</v>
      </c>
      <c r="D434" s="140">
        <v>1.9245509735390121</v>
      </c>
      <c r="E434" s="140">
        <v>0.15683689918660801</v>
      </c>
      <c r="F434" s="140">
        <v>2.6431760766401999E-2</v>
      </c>
      <c r="H434" s="133">
        <f t="shared" si="30"/>
        <v>2988.0947268908994</v>
      </c>
      <c r="I434" s="48"/>
      <c r="K434" s="48"/>
      <c r="Q434" s="133">
        <f t="shared" si="31"/>
        <v>3019.5445732161488</v>
      </c>
      <c r="R434" s="133">
        <f t="shared" si="32"/>
        <v>3051.3089180046518</v>
      </c>
      <c r="S434" s="133">
        <f t="shared" si="33"/>
        <v>3083.3909062410394</v>
      </c>
      <c r="T434" s="133">
        <f t="shared" si="34"/>
        <v>3115.7937143597901</v>
      </c>
      <c r="X434" s="125"/>
      <c r="AD434" s="127"/>
    </row>
    <row r="435" spans="2:30" ht="14.25" customHeight="1" x14ac:dyDescent="0.35">
      <c r="B435" s="140">
        <v>3.4193562386099999E-4</v>
      </c>
      <c r="C435" s="140">
        <v>-8.9153979232642996E-2</v>
      </c>
      <c r="D435" s="140">
        <v>1.92466777654938</v>
      </c>
      <c r="E435" s="140">
        <v>0.15683074228839899</v>
      </c>
      <c r="F435" s="140">
        <v>2.6430159376239999E-2</v>
      </c>
      <c r="H435" s="133">
        <f t="shared" si="30"/>
        <v>2988.0306847912261</v>
      </c>
      <c r="I435" s="48"/>
      <c r="K435" s="48"/>
      <c r="Q435" s="133">
        <f t="shared" si="31"/>
        <v>3019.4801487363338</v>
      </c>
      <c r="R435" s="133">
        <f t="shared" si="32"/>
        <v>3051.2441073208929</v>
      </c>
      <c r="S435" s="133">
        <f t="shared" si="33"/>
        <v>3083.3257054912974</v>
      </c>
      <c r="T435" s="133">
        <f t="shared" si="34"/>
        <v>3115.7281196434064</v>
      </c>
      <c r="X435" s="125"/>
      <c r="AD435" s="127"/>
    </row>
    <row r="436" spans="2:30" ht="14.25" customHeight="1" x14ac:dyDescent="0.35">
      <c r="B436" s="140">
        <v>11.235973838984849</v>
      </c>
      <c r="C436" s="140">
        <v>-1.97791397083797</v>
      </c>
      <c r="D436" s="140">
        <v>3.006691961270695</v>
      </c>
      <c r="E436" s="140">
        <v>0.104841384109116</v>
      </c>
      <c r="F436" s="140">
        <v>6.0236241859615E-2</v>
      </c>
      <c r="H436" s="133">
        <f t="shared" si="30"/>
        <v>76.368044481555444</v>
      </c>
      <c r="I436" s="48"/>
      <c r="K436" s="48"/>
      <c r="Q436" s="133">
        <f t="shared" si="31"/>
        <v>126.94862165065024</v>
      </c>
      <c r="R436" s="133">
        <f t="shared" si="32"/>
        <v>178.03500459143606</v>
      </c>
      <c r="S436" s="133">
        <f t="shared" si="33"/>
        <v>229.63225136162964</v>
      </c>
      <c r="T436" s="133">
        <f t="shared" si="34"/>
        <v>281.74547059952511</v>
      </c>
      <c r="X436" s="125"/>
      <c r="AD436" s="127"/>
    </row>
    <row r="437" spans="2:30" ht="14.25" customHeight="1" x14ac:dyDescent="0.35">
      <c r="B437" s="140">
        <v>7.3087656655538451</v>
      </c>
      <c r="C437" s="140">
        <v>-0.47670382197926098</v>
      </c>
      <c r="D437" s="140">
        <v>3.4716738817613169</v>
      </c>
      <c r="E437" s="140">
        <v>0.167019037902185</v>
      </c>
      <c r="F437" s="140">
        <v>3.0133304369648999E-2</v>
      </c>
      <c r="H437" s="133">
        <f t="shared" si="30"/>
        <v>2447.3464248876953</v>
      </c>
      <c r="I437" s="48"/>
      <c r="K437" s="48"/>
      <c r="Q437" s="133">
        <f t="shared" si="31"/>
        <v>2489.9744352899206</v>
      </c>
      <c r="R437" s="133">
        <f t="shared" si="32"/>
        <v>2533.0287257961681</v>
      </c>
      <c r="S437" s="133">
        <f t="shared" si="33"/>
        <v>2576.5135592074776</v>
      </c>
      <c r="T437" s="133">
        <f t="shared" si="34"/>
        <v>2620.4332409529011</v>
      </c>
      <c r="AD437" s="127"/>
    </row>
    <row r="438" spans="2:30" ht="14.25" customHeight="1" x14ac:dyDescent="0.35">
      <c r="B438" s="140">
        <v>3.9996240017134141</v>
      </c>
      <c r="C438" s="140">
        <v>-3.5472667483226989</v>
      </c>
      <c r="D438" s="140">
        <v>4.0822517979725186</v>
      </c>
      <c r="E438" s="140">
        <v>0.32005567767325299</v>
      </c>
      <c r="F438" s="140">
        <v>1.8208266838561998E-2</v>
      </c>
      <c r="H438" s="133">
        <f t="shared" si="30"/>
        <v>-1914.8751005609147</v>
      </c>
      <c r="I438" s="48"/>
      <c r="K438" s="48"/>
      <c r="Q438" s="133">
        <f t="shared" si="31"/>
        <v>-1866.2635414561587</v>
      </c>
      <c r="R438" s="133">
        <f t="shared" si="32"/>
        <v>-1817.165866760356</v>
      </c>
      <c r="S438" s="133">
        <f t="shared" si="33"/>
        <v>-1767.5772153175947</v>
      </c>
      <c r="T438" s="133">
        <f t="shared" si="34"/>
        <v>-1717.4926773604043</v>
      </c>
      <c r="X438" s="125"/>
      <c r="AD438" s="127"/>
    </row>
    <row r="439" spans="2:30" ht="14.25" customHeight="1" x14ac:dyDescent="0.35">
      <c r="B439" s="140">
        <v>0.47063005868089702</v>
      </c>
      <c r="C439" s="140">
        <v>3.9874980580996998E-2</v>
      </c>
      <c r="D439" s="140">
        <v>1.1980253376786789</v>
      </c>
      <c r="E439" s="140">
        <v>0.196095183776092</v>
      </c>
      <c r="F439" s="140">
        <v>2.7937742431604001E-2</v>
      </c>
      <c r="H439" s="133">
        <f t="shared" si="30"/>
        <v>3005.5391850095593</v>
      </c>
      <c r="I439" s="48"/>
      <c r="K439" s="48"/>
      <c r="Q439" s="133">
        <f t="shared" si="31"/>
        <v>3035.5218664850722</v>
      </c>
      <c r="R439" s="133">
        <f t="shared" si="32"/>
        <v>3065.80437477534</v>
      </c>
      <c r="S439" s="133">
        <f t="shared" si="33"/>
        <v>3096.3897081485111</v>
      </c>
      <c r="T439" s="133">
        <f t="shared" si="34"/>
        <v>3127.2808948554134</v>
      </c>
      <c r="X439" s="125"/>
      <c r="AD439" s="127"/>
    </row>
    <row r="440" spans="2:30" ht="14.25" customHeight="1" x14ac:dyDescent="0.35">
      <c r="B440" s="140">
        <v>1.49068673006E-4</v>
      </c>
      <c r="C440" s="140">
        <v>8.7291258211534994E-2</v>
      </c>
      <c r="D440" s="140">
        <v>8.337878312949E-3</v>
      </c>
      <c r="E440" s="140">
        <v>0.128142700904219</v>
      </c>
      <c r="F440" s="140">
        <v>5.2360684354036E-2</v>
      </c>
      <c r="H440" s="133">
        <f t="shared" si="30"/>
        <v>3236.4497088256276</v>
      </c>
      <c r="I440" s="48"/>
      <c r="K440" s="48"/>
      <c r="Q440" s="133">
        <f t="shared" si="31"/>
        <v>3267.2784802753536</v>
      </c>
      <c r="R440" s="133">
        <f t="shared" si="32"/>
        <v>3298.4155394395775</v>
      </c>
      <c r="S440" s="133">
        <f t="shared" si="33"/>
        <v>3329.8639691954431</v>
      </c>
      <c r="T440" s="133">
        <f t="shared" si="34"/>
        <v>3361.6268832488672</v>
      </c>
      <c r="X440" s="125"/>
      <c r="AD440" s="127"/>
    </row>
    <row r="441" spans="2:30" ht="14.25" customHeight="1" x14ac:dyDescent="0.35">
      <c r="B441" s="140">
        <v>6.9852157676486004E-2</v>
      </c>
      <c r="C441" s="140">
        <v>-0.81473244714279403</v>
      </c>
      <c r="D441" s="140">
        <v>3.282382302036905</v>
      </c>
      <c r="E441" s="140">
        <v>8.4872604235700002E-4</v>
      </c>
      <c r="F441" s="140">
        <v>3.4970685258315003E-2</v>
      </c>
      <c r="H441" s="133">
        <f t="shared" si="30"/>
        <v>2070.3243245647368</v>
      </c>
      <c r="I441" s="48"/>
      <c r="K441" s="48"/>
      <c r="Q441" s="133">
        <f t="shared" si="31"/>
        <v>2105.4564571926107</v>
      </c>
      <c r="R441" s="133">
        <f t="shared" si="32"/>
        <v>2140.9399111467637</v>
      </c>
      <c r="S441" s="133">
        <f t="shared" si="33"/>
        <v>2176.7781996404578</v>
      </c>
      <c r="T441" s="133">
        <f t="shared" si="34"/>
        <v>2212.9748710190888</v>
      </c>
      <c r="AD441" s="127"/>
    </row>
    <row r="442" spans="2:30" ht="14.25" customHeight="1" x14ac:dyDescent="0.35">
      <c r="B442" s="140">
        <v>1.04605026721E-4</v>
      </c>
      <c r="C442" s="140">
        <v>9.6102988278851997E-2</v>
      </c>
      <c r="D442" s="140">
        <v>4.0364851691290001E-3</v>
      </c>
      <c r="E442" s="140">
        <v>0.108786545172215</v>
      </c>
      <c r="F442" s="140">
        <v>5.4322244532182998E-2</v>
      </c>
      <c r="H442" s="133">
        <f t="shared" si="30"/>
        <v>3239.3221659098313</v>
      </c>
      <c r="I442" s="48"/>
      <c r="K442" s="48"/>
      <c r="Q442" s="133">
        <f t="shared" si="31"/>
        <v>3270.0245565743726</v>
      </c>
      <c r="R442" s="133">
        <f t="shared" si="32"/>
        <v>3301.0339711455599</v>
      </c>
      <c r="S442" s="133">
        <f t="shared" si="33"/>
        <v>3332.3534798624587</v>
      </c>
      <c r="T442" s="133">
        <f t="shared" si="34"/>
        <v>3363.9861836665268</v>
      </c>
      <c r="X442" s="125"/>
      <c r="AD442" s="127"/>
    </row>
    <row r="443" spans="2:30" ht="14.25" customHeight="1" x14ac:dyDescent="0.35">
      <c r="B443" s="140">
        <v>20.70422440374708</v>
      </c>
      <c r="C443" s="140">
        <v>-3.5579876617988671</v>
      </c>
      <c r="D443" s="140">
        <v>4.4254204665971093</v>
      </c>
      <c r="E443" s="140">
        <v>0.33499985031607499</v>
      </c>
      <c r="F443" s="140">
        <v>5.7879004776877997E-2</v>
      </c>
      <c r="H443" s="133">
        <f t="shared" si="30"/>
        <v>-2062.1550205136468</v>
      </c>
      <c r="I443" s="48"/>
      <c r="K443" s="48"/>
      <c r="Q443" s="133">
        <f t="shared" si="31"/>
        <v>-1992.5051571528761</v>
      </c>
      <c r="R443" s="133">
        <f t="shared" si="32"/>
        <v>-1922.1587951584975</v>
      </c>
      <c r="S443" s="133">
        <f t="shared" si="33"/>
        <v>-1851.1089695441751</v>
      </c>
      <c r="T443" s="133">
        <f t="shared" si="34"/>
        <v>-1779.3486456737087</v>
      </c>
      <c r="X443" s="125"/>
      <c r="AD443" s="127"/>
    </row>
    <row r="444" spans="2:30" ht="14.25" customHeight="1" x14ac:dyDescent="0.35">
      <c r="B444" s="140">
        <v>2.4902776563846141</v>
      </c>
      <c r="C444" s="140">
        <v>-0.26170880186641499</v>
      </c>
      <c r="D444" s="140">
        <v>1.417968525644032</v>
      </c>
      <c r="E444" s="140">
        <v>0.225066405498691</v>
      </c>
      <c r="F444" s="140">
        <v>3.3154035452060998E-2</v>
      </c>
      <c r="H444" s="133">
        <f t="shared" si="30"/>
        <v>2722.9608967749691</v>
      </c>
      <c r="I444" s="48"/>
      <c r="K444" s="48"/>
      <c r="Q444" s="133">
        <f t="shared" si="31"/>
        <v>2758.1231515059239</v>
      </c>
      <c r="R444" s="133">
        <f t="shared" si="32"/>
        <v>2793.6370287841883</v>
      </c>
      <c r="S444" s="133">
        <f t="shared" si="33"/>
        <v>2829.5060448352347</v>
      </c>
      <c r="T444" s="133">
        <f t="shared" si="34"/>
        <v>2865.7337510467923</v>
      </c>
      <c r="X444" s="125"/>
      <c r="AD444" s="127"/>
    </row>
    <row r="445" spans="2:30" ht="14.25" customHeight="1" x14ac:dyDescent="0.35">
      <c r="B445" s="140">
        <v>2.910543121E-6</v>
      </c>
      <c r="C445" s="140">
        <v>-1.9086980426103999E-2</v>
      </c>
      <c r="D445" s="140">
        <v>4.001886553018E-3</v>
      </c>
      <c r="E445" s="140">
        <v>3.0185307921124001E-2</v>
      </c>
      <c r="F445" s="140">
        <v>6.5265759448352001E-2</v>
      </c>
      <c r="H445" s="133">
        <f t="shared" si="30"/>
        <v>3132.6245095605473</v>
      </c>
      <c r="I445" s="48"/>
      <c r="K445" s="48"/>
      <c r="Q445" s="133">
        <f t="shared" si="31"/>
        <v>3164.2866016523521</v>
      </c>
      <c r="R445" s="133">
        <f t="shared" si="32"/>
        <v>3196.2653146650755</v>
      </c>
      <c r="S445" s="133">
        <f t="shared" si="33"/>
        <v>3228.5638148079261</v>
      </c>
      <c r="T445" s="133">
        <f t="shared" si="34"/>
        <v>3261.1852999522048</v>
      </c>
      <c r="X445" s="125"/>
      <c r="AD445" s="127"/>
    </row>
    <row r="446" spans="2:30" ht="14.25" customHeight="1" x14ac:dyDescent="0.35">
      <c r="B446" s="140">
        <v>3.4684924976449301</v>
      </c>
      <c r="C446" s="140">
        <v>-3.5528713911874088</v>
      </c>
      <c r="D446" s="140">
        <v>2.5817735830830122</v>
      </c>
      <c r="E446" s="140">
        <v>0.13954725536114301</v>
      </c>
      <c r="F446" s="140">
        <v>5.2449143655716998E-2</v>
      </c>
      <c r="H446" s="133">
        <f t="shared" si="30"/>
        <v>-2081.0410592956659</v>
      </c>
      <c r="I446" s="48"/>
      <c r="K446" s="48"/>
      <c r="Q446" s="133">
        <f t="shared" si="31"/>
        <v>-2034.70229826582</v>
      </c>
      <c r="R446" s="133">
        <f t="shared" si="32"/>
        <v>-1987.9001496256769</v>
      </c>
      <c r="S446" s="133">
        <f t="shared" si="33"/>
        <v>-1940.6299794991305</v>
      </c>
      <c r="T446" s="133">
        <f t="shared" si="34"/>
        <v>-1892.8871076713199</v>
      </c>
      <c r="X446" s="125"/>
      <c r="AD446" s="127"/>
    </row>
    <row r="447" spans="2:30" ht="14.25" customHeight="1" x14ac:dyDescent="0.35">
      <c r="B447" s="140">
        <v>2.343271413671379</v>
      </c>
      <c r="C447" s="140">
        <v>-0.251479586965137</v>
      </c>
      <c r="D447" s="140">
        <v>2.5700216418794439</v>
      </c>
      <c r="E447" s="140">
        <v>0.210886638658555</v>
      </c>
      <c r="F447" s="140">
        <v>1.8111229964812001E-2</v>
      </c>
      <c r="H447" s="133">
        <f t="shared" si="30"/>
        <v>2659.8572688963291</v>
      </c>
      <c r="I447" s="48"/>
      <c r="K447" s="48"/>
      <c r="Q447" s="133">
        <f t="shared" si="31"/>
        <v>2694.0120548079781</v>
      </c>
      <c r="R447" s="133">
        <f t="shared" si="32"/>
        <v>2728.5083885787435</v>
      </c>
      <c r="S447" s="133">
        <f t="shared" si="33"/>
        <v>2763.3496856872171</v>
      </c>
      <c r="T447" s="133">
        <f t="shared" si="34"/>
        <v>2798.5393957667752</v>
      </c>
      <c r="X447" s="125"/>
      <c r="AD447" s="127"/>
    </row>
    <row r="448" spans="2:30" ht="14.25" customHeight="1" x14ac:dyDescent="0.35">
      <c r="B448" s="140">
        <v>16.713253057341351</v>
      </c>
      <c r="C448" s="140">
        <v>-3.534940411350016</v>
      </c>
      <c r="D448" s="140">
        <v>3.744653154416111</v>
      </c>
      <c r="E448" s="140">
        <v>0.25660340251501301</v>
      </c>
      <c r="F448" s="140">
        <v>6.1059967327107001E-2</v>
      </c>
      <c r="H448" s="133">
        <f t="shared" si="30"/>
        <v>-2142.4408615880388</v>
      </c>
      <c r="I448" s="48"/>
      <c r="K448" s="48"/>
      <c r="Q448" s="133">
        <f t="shared" si="31"/>
        <v>-2079.3325429001816</v>
      </c>
      <c r="R448" s="133">
        <f t="shared" si="32"/>
        <v>-2015.5931410254452</v>
      </c>
      <c r="S448" s="133">
        <f t="shared" si="33"/>
        <v>-1951.216345131963</v>
      </c>
      <c r="T448" s="133">
        <f t="shared" si="34"/>
        <v>-1886.1957812795426</v>
      </c>
      <c r="X448" s="125"/>
      <c r="AD448" s="127"/>
    </row>
    <row r="449" spans="2:30" ht="14.25" customHeight="1" x14ac:dyDescent="0.35">
      <c r="B449" s="140">
        <v>1.1255432580932E-2</v>
      </c>
      <c r="C449" s="140">
        <v>-0.100586408019169</v>
      </c>
      <c r="D449" s="140">
        <v>1.454504628942215</v>
      </c>
      <c r="E449" s="140">
        <v>0.20201309867419101</v>
      </c>
      <c r="F449" s="140">
        <v>2.4748286936604001E-2</v>
      </c>
      <c r="H449" s="133">
        <f t="shared" si="30"/>
        <v>2851.8294448212073</v>
      </c>
      <c r="I449" s="48"/>
      <c r="K449" s="48"/>
      <c r="Q449" s="133">
        <f t="shared" si="31"/>
        <v>2882.1326383308779</v>
      </c>
      <c r="R449" s="133">
        <f t="shared" si="32"/>
        <v>2912.7388637756458</v>
      </c>
      <c r="S449" s="133">
        <f t="shared" si="33"/>
        <v>2943.6511514748609</v>
      </c>
      <c r="T449" s="133">
        <f t="shared" si="34"/>
        <v>2974.8725620510681</v>
      </c>
      <c r="X449" s="125"/>
      <c r="AD449" s="127"/>
    </row>
    <row r="450" spans="2:30" ht="14.25" customHeight="1" x14ac:dyDescent="0.35">
      <c r="B450" s="140">
        <v>0.42523363917616802</v>
      </c>
      <c r="C450" s="140">
        <v>5.1351753474236997E-2</v>
      </c>
      <c r="D450" s="140">
        <v>1.143890877827169</v>
      </c>
      <c r="E450" s="140">
        <v>0.18679943113216199</v>
      </c>
      <c r="F450" s="140">
        <v>3.0071338578441E-2</v>
      </c>
      <c r="H450" s="133">
        <f t="shared" si="30"/>
        <v>3050.5304945444805</v>
      </c>
      <c r="I450" s="48"/>
      <c r="K450" s="48"/>
      <c r="Q450" s="133">
        <f t="shared" si="31"/>
        <v>3080.7004871480804</v>
      </c>
      <c r="R450" s="133">
        <f t="shared" si="32"/>
        <v>3111.172179677716</v>
      </c>
      <c r="S450" s="133">
        <f t="shared" si="33"/>
        <v>3141.9485891326485</v>
      </c>
      <c r="T450" s="133">
        <f t="shared" si="34"/>
        <v>3173.0327626821299</v>
      </c>
      <c r="X450" s="125"/>
      <c r="AD450" s="127"/>
    </row>
    <row r="451" spans="2:30" ht="14.25" customHeight="1" x14ac:dyDescent="0.35">
      <c r="B451" s="140">
        <v>12.16217049605069</v>
      </c>
      <c r="C451" s="140">
        <v>-3.5415802570662369</v>
      </c>
      <c r="D451" s="140">
        <v>4.9680857335427184</v>
      </c>
      <c r="E451" s="140">
        <v>0.18738685425998799</v>
      </c>
      <c r="F451" s="140">
        <v>4.1059292520721997E-2</v>
      </c>
      <c r="H451" s="133">
        <f t="shared" si="30"/>
        <v>-2119.722074929633</v>
      </c>
      <c r="I451" s="48"/>
      <c r="K451" s="48"/>
      <c r="Q451" s="133">
        <f t="shared" si="31"/>
        <v>-2062.3513784346787</v>
      </c>
      <c r="R451" s="133">
        <f t="shared" si="32"/>
        <v>-2004.4069749747739</v>
      </c>
      <c r="S451" s="133">
        <f t="shared" si="33"/>
        <v>-1945.8831274802703</v>
      </c>
      <c r="T451" s="133">
        <f t="shared" si="34"/>
        <v>-1886.7740415108221</v>
      </c>
      <c r="X451" s="125"/>
      <c r="AD451" s="127"/>
    </row>
    <row r="452" spans="2:30" ht="14.25" customHeight="1" x14ac:dyDescent="0.35">
      <c r="B452" s="140">
        <v>6.5523255989400004E-4</v>
      </c>
      <c r="C452" s="140">
        <v>0.100092919008793</v>
      </c>
      <c r="D452" s="140">
        <v>3.9144849786309999E-2</v>
      </c>
      <c r="E452" s="140">
        <v>0.10229634853094099</v>
      </c>
      <c r="F452" s="140">
        <v>5.4225488142515002E-2</v>
      </c>
      <c r="H452" s="133">
        <f t="shared" si="30"/>
        <v>3228.3987088657095</v>
      </c>
      <c r="I452" s="48"/>
      <c r="K452" s="48"/>
      <c r="Q452" s="133">
        <f t="shared" si="31"/>
        <v>3258.9223963289969</v>
      </c>
      <c r="R452" s="133">
        <f t="shared" si="32"/>
        <v>3289.7513206669178</v>
      </c>
      <c r="S452" s="133">
        <f t="shared" si="33"/>
        <v>3320.8885342482181</v>
      </c>
      <c r="T452" s="133">
        <f t="shared" si="34"/>
        <v>3352.3371199653302</v>
      </c>
      <c r="X452" s="125"/>
      <c r="AD452" s="127"/>
    </row>
    <row r="453" spans="2:30" ht="14.25" customHeight="1" x14ac:dyDescent="0.35">
      <c r="B453" s="140">
        <v>36.168990969842433</v>
      </c>
      <c r="C453" s="140">
        <v>-3.534448746922684</v>
      </c>
      <c r="D453" s="140">
        <v>4.1793387031464064</v>
      </c>
      <c r="E453" s="140">
        <v>8.8651973033890996E-2</v>
      </c>
      <c r="F453" s="140">
        <v>8.7968519771445E-2</v>
      </c>
      <c r="H453" s="133">
        <f t="shared" si="30"/>
        <v>-4122.6487570202062</v>
      </c>
      <c r="I453" s="48"/>
      <c r="K453" s="48"/>
      <c r="Q453" s="133">
        <f t="shared" si="31"/>
        <v>-4053.3523409527074</v>
      </c>
      <c r="R453" s="133">
        <f t="shared" si="32"/>
        <v>-3983.3629607245339</v>
      </c>
      <c r="S453" s="133">
        <f t="shared" si="33"/>
        <v>-3912.6736866940764</v>
      </c>
      <c r="T453" s="133">
        <f t="shared" si="34"/>
        <v>-3841.2775199233147</v>
      </c>
      <c r="X453" s="125"/>
      <c r="AD453" s="127"/>
    </row>
    <row r="454" spans="2:30" ht="14.25" customHeight="1" x14ac:dyDescent="0.35">
      <c r="B454" s="140">
        <v>2.5175228937440242</v>
      </c>
      <c r="C454" s="140">
        <v>5.1044609180755998E-2</v>
      </c>
      <c r="D454" s="140">
        <v>0.99758524520567304</v>
      </c>
      <c r="E454" s="140">
        <v>0.18125048750937101</v>
      </c>
      <c r="F454" s="140">
        <v>4.0532953395575999E-2</v>
      </c>
      <c r="H454" s="133">
        <f t="shared" si="30"/>
        <v>3139.0170664393363</v>
      </c>
      <c r="I454" s="48"/>
      <c r="K454" s="48"/>
      <c r="Q454" s="133">
        <f t="shared" si="31"/>
        <v>3172.8732686408785</v>
      </c>
      <c r="R454" s="133">
        <f t="shared" si="32"/>
        <v>3207.0680328644366</v>
      </c>
      <c r="S454" s="133">
        <f t="shared" si="33"/>
        <v>3241.6047447302299</v>
      </c>
      <c r="T454" s="133">
        <f t="shared" si="34"/>
        <v>3276.4868237146811</v>
      </c>
      <c r="X454" s="125"/>
      <c r="AD454" s="127"/>
    </row>
    <row r="455" spans="2:30" ht="14.25" customHeight="1" x14ac:dyDescent="0.35">
      <c r="B455" s="140">
        <v>0.42025796131961801</v>
      </c>
      <c r="C455" s="140">
        <v>-0.351932158153974</v>
      </c>
      <c r="D455" s="140">
        <v>2.2013595065695619</v>
      </c>
      <c r="E455" s="140">
        <v>3.3834399184342001E-2</v>
      </c>
      <c r="F455" s="140">
        <v>4.2409283678316999E-2</v>
      </c>
      <c r="H455" s="133">
        <f t="shared" ref="H455:H518" si="35">SUMPRODUCT(B455:F455,B$3:F$3)</f>
        <v>2726.932798804165</v>
      </c>
      <c r="I455" s="48"/>
      <c r="K455" s="48"/>
      <c r="Q455" s="133">
        <f t="shared" ref="Q455:Q518" si="36">SUMPRODUCT($B455:$F455,$J$6:$N$6)</f>
        <v>2760.9561082454957</v>
      </c>
      <c r="R455" s="133">
        <f t="shared" ref="R455:R518" si="37">SUMPRODUCT($B455:$F455,$J$7:$N$7)</f>
        <v>2795.3196507812399</v>
      </c>
      <c r="S455" s="133">
        <f t="shared" ref="S455:S518" si="38">SUMPRODUCT($B455:$F455,$J$8:$N$8)</f>
        <v>2830.0268287423423</v>
      </c>
      <c r="T455" s="133">
        <f t="shared" ref="T455:T518" si="39">SUMPRODUCT($B455:$F455,$J$9:$N$9)</f>
        <v>2865.0810784830546</v>
      </c>
      <c r="X455" s="125"/>
      <c r="AD455" s="127"/>
    </row>
    <row r="456" spans="2:30" ht="14.25" customHeight="1" x14ac:dyDescent="0.35">
      <c r="B456" s="140">
        <v>3.2377694344840001E-3</v>
      </c>
      <c r="C456" s="140">
        <v>-2.5585541748869001E-2</v>
      </c>
      <c r="D456" s="140">
        <v>1.327821229398505</v>
      </c>
      <c r="E456" s="140">
        <v>0.20303946961710201</v>
      </c>
      <c r="F456" s="140">
        <v>2.4766129366363999E-2</v>
      </c>
      <c r="H456" s="133">
        <f t="shared" si="35"/>
        <v>2917.7855845496597</v>
      </c>
      <c r="I456" s="48"/>
      <c r="K456" s="48"/>
      <c r="Q456" s="133">
        <f t="shared" si="36"/>
        <v>2947.417954957451</v>
      </c>
      <c r="R456" s="133">
        <f t="shared" si="37"/>
        <v>2977.3466490693208</v>
      </c>
      <c r="S456" s="133">
        <f t="shared" si="38"/>
        <v>3007.5746301223098</v>
      </c>
      <c r="T456" s="133">
        <f t="shared" si="39"/>
        <v>3038.1048909858282</v>
      </c>
      <c r="X456" s="125"/>
      <c r="AD456" s="127"/>
    </row>
    <row r="457" spans="2:30" ht="14.25" customHeight="1" x14ac:dyDescent="0.35">
      <c r="B457" s="140">
        <v>9.1462219416380712</v>
      </c>
      <c r="C457" s="140">
        <v>-2.0888536231589079</v>
      </c>
      <c r="D457" s="140">
        <v>4.23783978496804</v>
      </c>
      <c r="E457" s="140">
        <v>0.334523515841958</v>
      </c>
      <c r="F457" s="140">
        <v>1.8199484077758999E-2</v>
      </c>
      <c r="H457" s="133">
        <f t="shared" si="35"/>
        <v>128.20022626901209</v>
      </c>
      <c r="I457" s="48"/>
      <c r="K457" s="48"/>
      <c r="Q457" s="133">
        <f t="shared" si="36"/>
        <v>178.45860424863713</v>
      </c>
      <c r="R457" s="133">
        <f t="shared" si="37"/>
        <v>229.21956600805845</v>
      </c>
      <c r="S457" s="133">
        <f t="shared" si="38"/>
        <v>280.48813738507363</v>
      </c>
      <c r="T457" s="133">
        <f t="shared" si="39"/>
        <v>332.26939447585926</v>
      </c>
      <c r="AD457" s="127"/>
    </row>
    <row r="458" spans="2:30" ht="14.25" customHeight="1" x14ac:dyDescent="0.35">
      <c r="B458" s="140">
        <v>7.1423799817275562</v>
      </c>
      <c r="C458" s="140">
        <v>-2.688158813137842</v>
      </c>
      <c r="D458" s="140">
        <v>5.0432178118179838</v>
      </c>
      <c r="E458" s="140">
        <v>1.000111141226E-3</v>
      </c>
      <c r="F458" s="140">
        <v>3.4907734783487E-2</v>
      </c>
      <c r="H458" s="133">
        <f t="shared" si="35"/>
        <v>-1155.3346494674106</v>
      </c>
      <c r="I458" s="48"/>
      <c r="K458" s="48"/>
      <c r="Q458" s="133">
        <f t="shared" si="36"/>
        <v>-1110.044350954767</v>
      </c>
      <c r="R458" s="133">
        <f t="shared" si="37"/>
        <v>-1064.3011494569967</v>
      </c>
      <c r="S458" s="133">
        <f t="shared" si="38"/>
        <v>-1018.1005159442484</v>
      </c>
      <c r="T458" s="133">
        <f t="shared" si="39"/>
        <v>-971.43787609637252</v>
      </c>
      <c r="AD458" s="127"/>
    </row>
    <row r="459" spans="2:30" ht="14.25" customHeight="1" x14ac:dyDescent="0.35">
      <c r="B459" s="140">
        <v>0.88226542082667303</v>
      </c>
      <c r="C459" s="140">
        <v>-1.158057862158907</v>
      </c>
      <c r="D459" s="140">
        <v>1.037644987832955</v>
      </c>
      <c r="E459" s="140">
        <v>0.14811385769521301</v>
      </c>
      <c r="F459" s="140">
        <v>5.6753748227139002E-2</v>
      </c>
      <c r="H459" s="133">
        <f t="shared" si="35"/>
        <v>1828.5027332521204</v>
      </c>
      <c r="I459" s="48"/>
      <c r="K459" s="48"/>
      <c r="Q459" s="133">
        <f t="shared" si="36"/>
        <v>1868.3432319539979</v>
      </c>
      <c r="R459" s="133">
        <f t="shared" si="37"/>
        <v>1908.5821356428951</v>
      </c>
      <c r="S459" s="133">
        <f t="shared" si="38"/>
        <v>1949.223428368681</v>
      </c>
      <c r="T459" s="133">
        <f t="shared" si="39"/>
        <v>1990.2711340217245</v>
      </c>
      <c r="X459" s="125"/>
      <c r="AD459" s="127"/>
    </row>
    <row r="460" spans="2:30" ht="14.25" customHeight="1" x14ac:dyDescent="0.35">
      <c r="B460" s="140">
        <v>2.241314390163073</v>
      </c>
      <c r="C460" s="140">
        <v>3.6736607561124998E-2</v>
      </c>
      <c r="D460" s="140">
        <v>0.85443105794723095</v>
      </c>
      <c r="E460" s="140">
        <v>0.175424536580537</v>
      </c>
      <c r="F460" s="140">
        <v>4.3279987124332002E-2</v>
      </c>
      <c r="H460" s="133">
        <f t="shared" si="35"/>
        <v>3164.3060297714615</v>
      </c>
      <c r="I460" s="48"/>
      <c r="K460" s="48"/>
      <c r="Q460" s="133">
        <f t="shared" si="36"/>
        <v>3198.2977774615565</v>
      </c>
      <c r="R460" s="133">
        <f t="shared" si="37"/>
        <v>3232.6294426285531</v>
      </c>
      <c r="S460" s="133">
        <f t="shared" si="38"/>
        <v>3267.3044244472189</v>
      </c>
      <c r="T460" s="133">
        <f t="shared" si="39"/>
        <v>3302.326156084072</v>
      </c>
      <c r="X460" s="125"/>
      <c r="AD460" s="127"/>
    </row>
    <row r="461" spans="2:30" ht="14.25" customHeight="1" x14ac:dyDescent="0.35">
      <c r="B461" s="140">
        <v>26.820418537223599</v>
      </c>
      <c r="C461" s="140">
        <v>-1.337754951075047</v>
      </c>
      <c r="D461" s="140">
        <v>2.596321356508573</v>
      </c>
      <c r="E461" s="140">
        <v>0.33499532334811999</v>
      </c>
      <c r="F461" s="140">
        <v>7.9827367781101999E-2</v>
      </c>
      <c r="H461" s="133">
        <f t="shared" si="35"/>
        <v>980.97720096531339</v>
      </c>
      <c r="I461" s="48"/>
      <c r="K461" s="48"/>
      <c r="Q461" s="133">
        <f t="shared" si="36"/>
        <v>1050.165607371579</v>
      </c>
      <c r="R461" s="133">
        <f t="shared" si="37"/>
        <v>1120.0458978419074</v>
      </c>
      <c r="S461" s="133">
        <f t="shared" si="38"/>
        <v>1190.6249912169392</v>
      </c>
      <c r="T461" s="133">
        <f t="shared" si="39"/>
        <v>1261.9098755257214</v>
      </c>
      <c r="X461" s="125"/>
      <c r="AD461" s="127"/>
    </row>
    <row r="462" spans="2:30" ht="14.25" customHeight="1" x14ac:dyDescent="0.35">
      <c r="B462" s="140">
        <v>13.9050562203746</v>
      </c>
      <c r="C462" s="140">
        <v>-3.1479467001633652</v>
      </c>
      <c r="D462" s="140">
        <v>5.010596711271889</v>
      </c>
      <c r="E462" s="140">
        <v>1.8527708399989999E-3</v>
      </c>
      <c r="F462" s="140">
        <v>4.8264807190159999E-2</v>
      </c>
      <c r="H462" s="133">
        <f t="shared" si="35"/>
        <v>-2267.0528464021918</v>
      </c>
      <c r="I462" s="48"/>
      <c r="K462" s="48"/>
      <c r="Q462" s="133">
        <f t="shared" si="36"/>
        <v>-2215.752569196974</v>
      </c>
      <c r="R462" s="133">
        <f t="shared" si="37"/>
        <v>-2163.9392892197061</v>
      </c>
      <c r="S462" s="133">
        <f t="shared" si="38"/>
        <v>-2111.6078764426647</v>
      </c>
      <c r="T462" s="133">
        <f t="shared" si="39"/>
        <v>-2058.7531495378535</v>
      </c>
      <c r="X462" s="125"/>
      <c r="AD462" s="127"/>
    </row>
    <row r="463" spans="2:30" ht="14.25" customHeight="1" x14ac:dyDescent="0.35">
      <c r="B463" s="140">
        <v>0.120659193760036</v>
      </c>
      <c r="C463" s="140">
        <v>-0.100082866596116</v>
      </c>
      <c r="D463" s="140">
        <v>1.432368520547916</v>
      </c>
      <c r="E463" s="140">
        <v>0.213669724842937</v>
      </c>
      <c r="F463" s="140">
        <v>2.3315827294475001E-2</v>
      </c>
      <c r="H463" s="133">
        <f t="shared" si="35"/>
        <v>2819.839574663446</v>
      </c>
      <c r="I463" s="48"/>
      <c r="K463" s="48"/>
      <c r="Q463" s="133">
        <f t="shared" si="36"/>
        <v>2849.9602064052406</v>
      </c>
      <c r="R463" s="133">
        <f t="shared" si="37"/>
        <v>2880.3820444644525</v>
      </c>
      <c r="S463" s="133">
        <f t="shared" si="38"/>
        <v>2911.1081009042564</v>
      </c>
      <c r="T463" s="133">
        <f t="shared" si="39"/>
        <v>2942.1414179084591</v>
      </c>
      <c r="X463" s="125"/>
      <c r="AD463" s="127"/>
    </row>
    <row r="464" spans="2:30" ht="14.25" customHeight="1" x14ac:dyDescent="0.35">
      <c r="B464" s="140">
        <v>3.073395465512605</v>
      </c>
      <c r="C464" s="140">
        <v>-0.32253218202814998</v>
      </c>
      <c r="D464" s="140">
        <v>2.7422035772632332</v>
      </c>
      <c r="E464" s="140">
        <v>0.20016730369771399</v>
      </c>
      <c r="F464" s="140">
        <v>2.2307185881584E-2</v>
      </c>
      <c r="H464" s="133">
        <f t="shared" si="35"/>
        <v>2674.4635870567718</v>
      </c>
      <c r="I464" s="48"/>
      <c r="K464" s="48"/>
      <c r="Q464" s="133">
        <f t="shared" si="36"/>
        <v>2710.9903046263735</v>
      </c>
      <c r="R464" s="133">
        <f t="shared" si="37"/>
        <v>2747.8822893716715</v>
      </c>
      <c r="S464" s="133">
        <f t="shared" si="38"/>
        <v>2785.1431939644226</v>
      </c>
      <c r="T464" s="133">
        <f t="shared" si="39"/>
        <v>2822.7767076031014</v>
      </c>
      <c r="X464" s="125"/>
      <c r="AD464" s="127"/>
    </row>
    <row r="465" spans="2:30" ht="14.25" customHeight="1" x14ac:dyDescent="0.35">
      <c r="B465" s="140">
        <v>15.37377328045206</v>
      </c>
      <c r="C465" s="140">
        <v>-1.3931049865253751</v>
      </c>
      <c r="D465" s="140">
        <v>2.5149397227797539</v>
      </c>
      <c r="E465" s="140">
        <v>0.33499961541950402</v>
      </c>
      <c r="F465" s="140">
        <v>5.9825015365552001E-2</v>
      </c>
      <c r="H465" s="133">
        <f t="shared" si="35"/>
        <v>1444.5761100790919</v>
      </c>
      <c r="I465" s="48"/>
      <c r="K465" s="48"/>
      <c r="Q465" s="133">
        <f t="shared" si="36"/>
        <v>1504.0781862604845</v>
      </c>
      <c r="R465" s="133">
        <f t="shared" si="37"/>
        <v>1564.1752832036914</v>
      </c>
      <c r="S465" s="133">
        <f t="shared" si="38"/>
        <v>1624.8733511163307</v>
      </c>
      <c r="T465" s="133">
        <f t="shared" si="39"/>
        <v>1686.1783997080965</v>
      </c>
      <c r="X465" s="125"/>
      <c r="AD465" s="127"/>
    </row>
    <row r="466" spans="2:30" ht="14.25" customHeight="1" x14ac:dyDescent="0.35">
      <c r="B466" s="140">
        <v>1.6869573502E-5</v>
      </c>
      <c r="C466" s="140">
        <v>-8.2772455362489006E-2</v>
      </c>
      <c r="D466" s="140">
        <v>1.393405754227895</v>
      </c>
      <c r="E466" s="140">
        <v>0.15043861008959</v>
      </c>
      <c r="F466" s="140">
        <v>3.4919463059792002E-2</v>
      </c>
      <c r="H466" s="133">
        <f t="shared" si="35"/>
        <v>3050.1285647204886</v>
      </c>
      <c r="I466" s="48"/>
      <c r="K466" s="48"/>
      <c r="Q466" s="133">
        <f t="shared" si="36"/>
        <v>3082.0862875947396</v>
      </c>
      <c r="R466" s="133">
        <f t="shared" si="37"/>
        <v>3114.3635876977341</v>
      </c>
      <c r="S466" s="133">
        <f t="shared" si="38"/>
        <v>3146.9636608017581</v>
      </c>
      <c r="T466" s="133">
        <f t="shared" si="39"/>
        <v>3179.8897346368221</v>
      </c>
      <c r="X466" s="125"/>
      <c r="AD466" s="127"/>
    </row>
    <row r="467" spans="2:30" ht="14.25" customHeight="1" x14ac:dyDescent="0.35">
      <c r="B467" s="140">
        <v>22.902071123545209</v>
      </c>
      <c r="C467" s="140">
        <v>-1.8458588886622089</v>
      </c>
      <c r="D467" s="140">
        <v>4.7170864518534286</v>
      </c>
      <c r="E467" s="140">
        <v>0.30557845278522799</v>
      </c>
      <c r="F467" s="140">
        <v>5.4254365963880002E-2</v>
      </c>
      <c r="H467" s="133">
        <f t="shared" si="35"/>
        <v>505.50381089600683</v>
      </c>
      <c r="I467" s="48"/>
      <c r="K467" s="48"/>
      <c r="Q467" s="133">
        <f t="shared" si="36"/>
        <v>573.64166401177795</v>
      </c>
      <c r="R467" s="133">
        <f t="shared" si="37"/>
        <v>642.46089565870602</v>
      </c>
      <c r="S467" s="133">
        <f t="shared" si="38"/>
        <v>711.96831962210445</v>
      </c>
      <c r="T467" s="133">
        <f t="shared" si="39"/>
        <v>782.17081782513651</v>
      </c>
      <c r="X467" s="125"/>
      <c r="AD467" s="127"/>
    </row>
    <row r="468" spans="2:30" ht="14.25" customHeight="1" x14ac:dyDescent="0.35">
      <c r="B468" s="140">
        <v>14.62635271061146</v>
      </c>
      <c r="C468" s="140">
        <v>-1.187492806219216</v>
      </c>
      <c r="D468" s="140">
        <v>3.8411709859957162</v>
      </c>
      <c r="E468" s="140">
        <v>0.28185916673796302</v>
      </c>
      <c r="F468" s="140">
        <v>4.1929055950924998E-2</v>
      </c>
      <c r="H468" s="133">
        <f t="shared" si="35"/>
        <v>1572.3720748155549</v>
      </c>
      <c r="I468" s="48"/>
      <c r="K468" s="48"/>
      <c r="Q468" s="133">
        <f t="shared" si="36"/>
        <v>1628.5354986312386</v>
      </c>
      <c r="R468" s="133">
        <f t="shared" si="37"/>
        <v>1685.2605566850793</v>
      </c>
      <c r="S468" s="133">
        <f t="shared" si="38"/>
        <v>1742.5528653194585</v>
      </c>
      <c r="T468" s="133">
        <f t="shared" si="39"/>
        <v>1800.4180970401819</v>
      </c>
      <c r="X468" s="125"/>
      <c r="AD468" s="127"/>
    </row>
    <row r="469" spans="2:30" ht="14.25" customHeight="1" x14ac:dyDescent="0.35">
      <c r="B469" s="140">
        <v>36.121844878500653</v>
      </c>
      <c r="C469" s="140">
        <v>-3.54706980301623</v>
      </c>
      <c r="D469" s="140">
        <v>4.7149258561288629</v>
      </c>
      <c r="E469" s="140">
        <v>2.5446186151440002E-3</v>
      </c>
      <c r="F469" s="140">
        <v>8.4122523057437004E-2</v>
      </c>
      <c r="H469" s="133">
        <f t="shared" si="35"/>
        <v>-4453.3571090072473</v>
      </c>
      <c r="I469" s="48"/>
      <c r="K469" s="48"/>
      <c r="Q469" s="133">
        <f t="shared" si="36"/>
        <v>-4387.2087055194906</v>
      </c>
      <c r="R469" s="133">
        <f t="shared" si="37"/>
        <v>-4320.3988179968565</v>
      </c>
      <c r="S469" s="133">
        <f t="shared" si="38"/>
        <v>-4252.9208315989963</v>
      </c>
      <c r="T469" s="133">
        <f t="shared" si="39"/>
        <v>-4184.7680653371553</v>
      </c>
      <c r="X469" s="125"/>
      <c r="AD469" s="127"/>
    </row>
    <row r="470" spans="2:30" ht="14.25" customHeight="1" x14ac:dyDescent="0.35">
      <c r="B470" s="140">
        <v>17.337242274430562</v>
      </c>
      <c r="C470" s="140">
        <v>-0.24071221327060399</v>
      </c>
      <c r="D470" s="140">
        <v>1.883190714694482</v>
      </c>
      <c r="E470" s="140">
        <v>5.6021844699999995E-7</v>
      </c>
      <c r="F470" s="140">
        <v>7.9939813944831004E-2</v>
      </c>
      <c r="H470" s="133">
        <f t="shared" si="35"/>
        <v>2031.5662889998544</v>
      </c>
      <c r="I470" s="48"/>
      <c r="K470" s="48"/>
      <c r="Q470" s="133">
        <f t="shared" si="36"/>
        <v>2079.2852482735852</v>
      </c>
      <c r="R470" s="133">
        <f t="shared" si="37"/>
        <v>2127.4813971400554</v>
      </c>
      <c r="S470" s="133">
        <f t="shared" si="38"/>
        <v>2176.1595074951888</v>
      </c>
      <c r="T470" s="133">
        <f t="shared" si="39"/>
        <v>2225.3243989538746</v>
      </c>
      <c r="X470" s="125"/>
      <c r="AD470" s="127"/>
    </row>
    <row r="471" spans="2:30" ht="14.25" customHeight="1" x14ac:dyDescent="0.35">
      <c r="B471" s="140">
        <v>5.5599577718080002E-3</v>
      </c>
      <c r="C471" s="140">
        <v>-1.9389813603772999E-2</v>
      </c>
      <c r="D471" s="140">
        <v>1.6861444794666189</v>
      </c>
      <c r="E471" s="140">
        <v>0.169675175282019</v>
      </c>
      <c r="F471" s="140">
        <v>2.5386165270387999E-2</v>
      </c>
      <c r="H471" s="133">
        <f t="shared" si="35"/>
        <v>2990.8053503651695</v>
      </c>
      <c r="I471" s="48"/>
      <c r="K471" s="48"/>
      <c r="Q471" s="133">
        <f t="shared" si="36"/>
        <v>3021.0620052545873</v>
      </c>
      <c r="R471" s="133">
        <f t="shared" si="37"/>
        <v>3051.6212266928997</v>
      </c>
      <c r="S471" s="133">
        <f t="shared" si="38"/>
        <v>3082.4860403455946</v>
      </c>
      <c r="T471" s="133">
        <f t="shared" si="39"/>
        <v>3113.6595021348166</v>
      </c>
      <c r="X471" s="125"/>
      <c r="AD471" s="127"/>
    </row>
    <row r="472" spans="2:30" ht="14.25" customHeight="1" x14ac:dyDescent="0.35">
      <c r="B472" s="140">
        <v>9.1981222304890007E-3</v>
      </c>
      <c r="C472" s="140">
        <v>-1.6031827227970001E-3</v>
      </c>
      <c r="D472" s="140">
        <v>0.461360227343806</v>
      </c>
      <c r="E472" s="140">
        <v>0.14171182569372501</v>
      </c>
      <c r="F472" s="140">
        <v>4.6998607676383003E-2</v>
      </c>
      <c r="H472" s="133">
        <f t="shared" si="35"/>
        <v>3164.133594977729</v>
      </c>
      <c r="I472" s="48"/>
      <c r="K472" s="48"/>
      <c r="Q472" s="133">
        <f t="shared" si="36"/>
        <v>3195.8154310828431</v>
      </c>
      <c r="R472" s="133">
        <f t="shared" si="37"/>
        <v>3227.8140855490087</v>
      </c>
      <c r="S472" s="133">
        <f t="shared" si="38"/>
        <v>3260.1327265598356</v>
      </c>
      <c r="T472" s="133">
        <f t="shared" si="39"/>
        <v>3292.7745539807711</v>
      </c>
      <c r="X472" s="125"/>
      <c r="AD472" s="127"/>
    </row>
    <row r="473" spans="2:30" ht="14.25" customHeight="1" x14ac:dyDescent="0.35">
      <c r="B473" s="140">
        <v>1.9676189841394999E-2</v>
      </c>
      <c r="C473" s="140">
        <v>5.8931913635309002E-2</v>
      </c>
      <c r="D473" s="140">
        <v>0.44241599377246199</v>
      </c>
      <c r="E473" s="140">
        <v>0.233943739448287</v>
      </c>
      <c r="F473" s="140">
        <v>1.8031851311816002E-2</v>
      </c>
      <c r="H473" s="133">
        <f t="shared" si="35"/>
        <v>2402.6781343035027</v>
      </c>
      <c r="I473" s="48"/>
      <c r="K473" s="48"/>
      <c r="Q473" s="133">
        <f t="shared" si="36"/>
        <v>2425.6942783132527</v>
      </c>
      <c r="R473" s="133">
        <f t="shared" si="37"/>
        <v>2448.9405837631002</v>
      </c>
      <c r="S473" s="133">
        <f t="shared" si="38"/>
        <v>2472.4193522674464</v>
      </c>
      <c r="T473" s="133">
        <f t="shared" si="39"/>
        <v>2496.1329084568356</v>
      </c>
      <c r="X473" s="125"/>
      <c r="AD473" s="127"/>
    </row>
    <row r="474" spans="2:30" ht="14.25" customHeight="1" x14ac:dyDescent="0.35">
      <c r="B474" s="140">
        <v>0.14497371753554</v>
      </c>
      <c r="C474" s="140">
        <v>-3.5510798364652292</v>
      </c>
      <c r="D474" s="140">
        <v>3.2934166718962672</v>
      </c>
      <c r="E474" s="140">
        <v>8.0172886447660002E-3</v>
      </c>
      <c r="F474" s="140">
        <v>4.2866164095995002E-2</v>
      </c>
      <c r="H474" s="133">
        <f t="shared" si="35"/>
        <v>-2347.032815186898</v>
      </c>
      <c r="I474" s="48"/>
      <c r="K474" s="48"/>
      <c r="Q474" s="133">
        <f t="shared" si="36"/>
        <v>-2307.8267343066809</v>
      </c>
      <c r="R474" s="133">
        <f t="shared" si="37"/>
        <v>-2268.2285926176619</v>
      </c>
      <c r="S474" s="133">
        <f t="shared" si="38"/>
        <v>-2228.2344695117536</v>
      </c>
      <c r="T474" s="133">
        <f t="shared" si="39"/>
        <v>-2187.8404051747852</v>
      </c>
      <c r="X474" s="125"/>
      <c r="AD474" s="127"/>
    </row>
    <row r="475" spans="2:30" ht="14.25" customHeight="1" x14ac:dyDescent="0.35">
      <c r="B475" s="140">
        <v>0.46460639851573499</v>
      </c>
      <c r="C475" s="140">
        <v>5.3810281837552001E-2</v>
      </c>
      <c r="D475" s="140">
        <v>1.1210683188706361</v>
      </c>
      <c r="E475" s="140">
        <v>0.18962479584693601</v>
      </c>
      <c r="F475" s="140">
        <v>2.9750684306243998E-2</v>
      </c>
      <c r="H475" s="133">
        <f t="shared" si="35"/>
        <v>3036.3013437552468</v>
      </c>
      <c r="I475" s="48"/>
      <c r="K475" s="48"/>
      <c r="Q475" s="133">
        <f t="shared" si="36"/>
        <v>3066.3384001252198</v>
      </c>
      <c r="R475" s="133">
        <f t="shared" si="37"/>
        <v>3096.6758270588925</v>
      </c>
      <c r="S475" s="133">
        <f t="shared" si="38"/>
        <v>3127.3166282619022</v>
      </c>
      <c r="T475" s="133">
        <f t="shared" si="39"/>
        <v>3158.2638374769422</v>
      </c>
      <c r="X475" s="125"/>
      <c r="AD475" s="127"/>
    </row>
    <row r="476" spans="2:30" ht="14.25" customHeight="1" x14ac:dyDescent="0.35">
      <c r="B476" s="140">
        <v>8.5957882092996998E-2</v>
      </c>
      <c r="C476" s="140">
        <v>-3.5518469642941382</v>
      </c>
      <c r="D476" s="140">
        <v>4.7018642386638856</v>
      </c>
      <c r="E476" s="140">
        <v>7.7450834944479005E-2</v>
      </c>
      <c r="F476" s="140">
        <v>1.8505325876227999E-2</v>
      </c>
      <c r="H476" s="133">
        <f t="shared" si="35"/>
        <v>-2288.0874298407662</v>
      </c>
      <c r="I476" s="48"/>
      <c r="K476" s="48"/>
      <c r="Q476" s="133">
        <f t="shared" si="36"/>
        <v>-2248.3572604234682</v>
      </c>
      <c r="R476" s="133">
        <f t="shared" si="37"/>
        <v>-2208.2297893119971</v>
      </c>
      <c r="S476" s="133">
        <f t="shared" si="38"/>
        <v>-2167.7010434894114</v>
      </c>
      <c r="T476" s="133">
        <f t="shared" si="39"/>
        <v>-2126.767010208599</v>
      </c>
      <c r="AD476" s="127"/>
    </row>
    <row r="477" spans="2:30" ht="14.25" customHeight="1" x14ac:dyDescent="0.35">
      <c r="B477" s="140">
        <v>1.222799752846246</v>
      </c>
      <c r="C477" s="140">
        <v>-0.31610611408100397</v>
      </c>
      <c r="D477" s="140">
        <v>2.786011871950516</v>
      </c>
      <c r="E477" s="140">
        <v>3.1166947000000002E-7</v>
      </c>
      <c r="F477" s="140">
        <v>3.8172801533387E-2</v>
      </c>
      <c r="H477" s="133">
        <f t="shared" si="35"/>
        <v>2649.7900599381255</v>
      </c>
      <c r="I477" s="48"/>
      <c r="K477" s="48"/>
      <c r="Q477" s="133">
        <f t="shared" si="36"/>
        <v>2683.4840100621427</v>
      </c>
      <c r="R477" s="133">
        <f t="shared" si="37"/>
        <v>2717.5148996874004</v>
      </c>
      <c r="S477" s="133">
        <f t="shared" si="38"/>
        <v>2751.88609820891</v>
      </c>
      <c r="T477" s="133">
        <f t="shared" si="39"/>
        <v>2786.6010087156351</v>
      </c>
      <c r="AD477" s="127"/>
    </row>
    <row r="478" spans="2:30" ht="14.25" customHeight="1" x14ac:dyDescent="0.35">
      <c r="B478" s="140">
        <v>13.236381384792219</v>
      </c>
      <c r="C478" s="140">
        <v>-2.150587403610972</v>
      </c>
      <c r="D478" s="140">
        <v>3.9383826725101319</v>
      </c>
      <c r="E478" s="140">
        <v>0.32882240344286601</v>
      </c>
      <c r="F478" s="140">
        <v>4.2304721579401003E-2</v>
      </c>
      <c r="H478" s="133">
        <f t="shared" si="35"/>
        <v>380.9313206445488</v>
      </c>
      <c r="I478" s="48"/>
      <c r="K478" s="48"/>
      <c r="Q478" s="133">
        <f t="shared" si="36"/>
        <v>440.26894659427171</v>
      </c>
      <c r="R478" s="133">
        <f t="shared" si="37"/>
        <v>500.19994880349168</v>
      </c>
      <c r="S478" s="133">
        <f t="shared" si="38"/>
        <v>560.73026103480424</v>
      </c>
      <c r="T478" s="133">
        <f t="shared" si="39"/>
        <v>621.8658763884298</v>
      </c>
      <c r="X478" s="125"/>
      <c r="AD478" s="127"/>
    </row>
    <row r="479" spans="2:30" ht="14.25" customHeight="1" x14ac:dyDescent="0.35">
      <c r="B479" s="140">
        <v>23.638219147385509</v>
      </c>
      <c r="C479" s="140">
        <v>-3.4530706655101451</v>
      </c>
      <c r="D479" s="140">
        <v>2.2342169523013071</v>
      </c>
      <c r="E479" s="140">
        <v>2.0513682535900002E-3</v>
      </c>
      <c r="F479" s="140">
        <v>8.9922053555356998E-2</v>
      </c>
      <c r="H479" s="133">
        <f t="shared" si="35"/>
        <v>-3789.2014213621705</v>
      </c>
      <c r="I479" s="48"/>
      <c r="K479" s="48"/>
      <c r="Q479" s="133">
        <f t="shared" si="36"/>
        <v>-3734.7473628136304</v>
      </c>
      <c r="R479" s="133">
        <f t="shared" si="37"/>
        <v>-3679.7487636796031</v>
      </c>
      <c r="S479" s="133">
        <f t="shared" si="38"/>
        <v>-3624.200178554237</v>
      </c>
      <c r="T479" s="133">
        <f t="shared" si="39"/>
        <v>-3568.0961075776167</v>
      </c>
      <c r="X479" s="125"/>
      <c r="AD479" s="127"/>
    </row>
    <row r="480" spans="2:30" ht="14.25" customHeight="1" x14ac:dyDescent="0.35">
      <c r="B480" s="140">
        <v>2.5477413807016E-2</v>
      </c>
      <c r="C480" s="140">
        <v>-0.44872269609982901</v>
      </c>
      <c r="D480" s="140">
        <v>3.5332034552630378</v>
      </c>
      <c r="E480" s="140">
        <v>1.5204631742062E-2</v>
      </c>
      <c r="F480" s="140">
        <v>2.3742527870137E-2</v>
      </c>
      <c r="H480" s="133">
        <f t="shared" si="35"/>
        <v>2422.4844225821016</v>
      </c>
      <c r="I480" s="48"/>
      <c r="K480" s="48"/>
      <c r="Q480" s="133">
        <f t="shared" si="36"/>
        <v>2454.6387689755156</v>
      </c>
      <c r="R480" s="133">
        <f t="shared" si="37"/>
        <v>2487.1146588328638</v>
      </c>
      <c r="S480" s="133">
        <f t="shared" si="38"/>
        <v>2519.9153075887857</v>
      </c>
      <c r="T480" s="133">
        <f t="shared" si="39"/>
        <v>2553.043962832267</v>
      </c>
      <c r="AD480" s="127"/>
    </row>
    <row r="481" spans="2:30" ht="14.25" customHeight="1" x14ac:dyDescent="0.35">
      <c r="B481" s="140">
        <v>6.8501290993791191</v>
      </c>
      <c r="C481" s="140">
        <v>-0.39517450169549101</v>
      </c>
      <c r="D481" s="140">
        <v>1.3140269445981041</v>
      </c>
      <c r="E481" s="140">
        <v>0.22470667038814701</v>
      </c>
      <c r="F481" s="140">
        <v>5.2863893162112999E-2</v>
      </c>
      <c r="H481" s="133">
        <f t="shared" si="35"/>
        <v>2751.6886434215894</v>
      </c>
      <c r="I481" s="48"/>
      <c r="K481" s="48"/>
      <c r="Q481" s="133">
        <f t="shared" si="36"/>
        <v>2795.3126558021245</v>
      </c>
      <c r="R481" s="133">
        <f t="shared" si="37"/>
        <v>2839.3729083064654</v>
      </c>
      <c r="S481" s="133">
        <f t="shared" si="38"/>
        <v>2883.8737633358496</v>
      </c>
      <c r="T481" s="133">
        <f t="shared" si="39"/>
        <v>2928.8196269155283</v>
      </c>
      <c r="X481" s="125"/>
      <c r="AD481" s="127"/>
    </row>
    <row r="482" spans="2:30" ht="14.25" customHeight="1" x14ac:dyDescent="0.35">
      <c r="B482" s="140">
        <v>6.16959866641E-4</v>
      </c>
      <c r="C482" s="140">
        <v>8.8313816852228999E-2</v>
      </c>
      <c r="D482" s="140">
        <v>4.0189762870739996E-3</v>
      </c>
      <c r="E482" s="140">
        <v>0.124488808259641</v>
      </c>
      <c r="F482" s="140">
        <v>5.2825599187129001E-2</v>
      </c>
      <c r="H482" s="133">
        <f t="shared" si="35"/>
        <v>3238.1333584060735</v>
      </c>
      <c r="I482" s="48"/>
      <c r="K482" s="48"/>
      <c r="Q482" s="133">
        <f t="shared" si="36"/>
        <v>3268.9615992665458</v>
      </c>
      <c r="R482" s="133">
        <f t="shared" si="37"/>
        <v>3300.0981225356218</v>
      </c>
      <c r="S482" s="133">
        <f t="shared" si="38"/>
        <v>3331.5460110373897</v>
      </c>
      <c r="T482" s="133">
        <f t="shared" si="39"/>
        <v>3363.3083784241749</v>
      </c>
      <c r="AD482" s="127"/>
    </row>
    <row r="483" spans="2:30" ht="14.25" customHeight="1" x14ac:dyDescent="0.35">
      <c r="B483" s="140">
        <v>3.760710558055298</v>
      </c>
      <c r="C483" s="140">
        <v>-0.30655046449430301</v>
      </c>
      <c r="D483" s="140">
        <v>2.8039850883260118</v>
      </c>
      <c r="E483" s="140">
        <v>0.200911662078085</v>
      </c>
      <c r="F483" s="140">
        <v>2.3272176141423E-2</v>
      </c>
      <c r="H483" s="133">
        <f t="shared" si="35"/>
        <v>2694.7812504730578</v>
      </c>
      <c r="I483" s="48"/>
      <c r="K483" s="48"/>
      <c r="Q483" s="133">
        <f t="shared" si="36"/>
        <v>2732.1484034878777</v>
      </c>
      <c r="R483" s="133">
        <f t="shared" si="37"/>
        <v>2769.8892280328455</v>
      </c>
      <c r="S483" s="133">
        <f t="shared" si="38"/>
        <v>2808.0074608232635</v>
      </c>
      <c r="T483" s="133">
        <f t="shared" si="39"/>
        <v>2846.5068759415853</v>
      </c>
      <c r="X483" s="125"/>
      <c r="AD483" s="127"/>
    </row>
    <row r="484" spans="2:30" ht="14.25" customHeight="1" x14ac:dyDescent="0.35">
      <c r="B484" s="140">
        <v>2.2471724197999999E-5</v>
      </c>
      <c r="C484" s="140">
        <v>8.7232930009199003E-2</v>
      </c>
      <c r="D484" s="140">
        <v>1.1580705540535001E-2</v>
      </c>
      <c r="E484" s="140">
        <v>0.12815624089021799</v>
      </c>
      <c r="F484" s="140">
        <v>5.2320629491585002E-2</v>
      </c>
      <c r="H484" s="133">
        <f t="shared" si="35"/>
        <v>3236.4634524118651</v>
      </c>
      <c r="I484" s="48"/>
      <c r="K484" s="48"/>
      <c r="Q484" s="133">
        <f t="shared" si="36"/>
        <v>3267.2932184333472</v>
      </c>
      <c r="R484" s="133">
        <f t="shared" si="37"/>
        <v>3298.4312821150443</v>
      </c>
      <c r="S484" s="133">
        <f t="shared" si="38"/>
        <v>3329.8807264335592</v>
      </c>
      <c r="T484" s="133">
        <f t="shared" si="39"/>
        <v>3361.6446651952583</v>
      </c>
      <c r="X484" s="125"/>
      <c r="AD484" s="127"/>
    </row>
    <row r="485" spans="2:30" ht="14.25" customHeight="1" x14ac:dyDescent="0.35">
      <c r="B485" s="140">
        <v>0.35132891389990201</v>
      </c>
      <c r="C485" s="140">
        <v>6.5149833540716004E-2</v>
      </c>
      <c r="D485" s="140">
        <v>0.71757576542572898</v>
      </c>
      <c r="E485" s="140">
        <v>0.16416948040625701</v>
      </c>
      <c r="F485" s="140">
        <v>3.9247603489582998E-2</v>
      </c>
      <c r="H485" s="133">
        <f t="shared" si="35"/>
        <v>3143.4970347034955</v>
      </c>
      <c r="I485" s="48"/>
      <c r="K485" s="48"/>
      <c r="Q485" s="133">
        <f t="shared" si="36"/>
        <v>3174.2551505750689</v>
      </c>
      <c r="R485" s="133">
        <f t="shared" si="37"/>
        <v>3205.3208476053574</v>
      </c>
      <c r="S485" s="133">
        <f t="shared" si="38"/>
        <v>3236.697201605949</v>
      </c>
      <c r="T485" s="133">
        <f t="shared" si="39"/>
        <v>3268.3873191465468</v>
      </c>
      <c r="AD485" s="127"/>
    </row>
    <row r="486" spans="2:30" ht="14.25" customHeight="1" x14ac:dyDescent="0.35">
      <c r="B486" s="140">
        <v>4.1544950900000004E-6</v>
      </c>
      <c r="C486" s="140">
        <v>8.7289299612318003E-2</v>
      </c>
      <c r="D486" s="140">
        <v>8.3470982692510007E-3</v>
      </c>
      <c r="E486" s="140">
        <v>0.12814120018383399</v>
      </c>
      <c r="F486" s="140">
        <v>5.2360614856858001E-2</v>
      </c>
      <c r="H486" s="133">
        <f t="shared" si="35"/>
        <v>3236.4599611773342</v>
      </c>
      <c r="I486" s="48"/>
      <c r="K486" s="48"/>
      <c r="Q486" s="133">
        <f t="shared" si="36"/>
        <v>3267.2886759631738</v>
      </c>
      <c r="R486" s="133">
        <f t="shared" si="37"/>
        <v>3298.425677896872</v>
      </c>
      <c r="S486" s="133">
        <f t="shared" si="38"/>
        <v>3329.8740498499069</v>
      </c>
      <c r="T486" s="133">
        <f t="shared" si="39"/>
        <v>3361.6369055224727</v>
      </c>
      <c r="AD486" s="127"/>
    </row>
    <row r="487" spans="2:30" ht="14.25" customHeight="1" x14ac:dyDescent="0.35">
      <c r="B487" s="140">
        <v>7.0040512878474424</v>
      </c>
      <c r="C487" s="140">
        <v>-3.5577297534824481</v>
      </c>
      <c r="D487" s="140">
        <v>1.1651888722007111</v>
      </c>
      <c r="E487" s="140">
        <v>0.33499937830459597</v>
      </c>
      <c r="F487" s="140">
        <v>6.6813636713121002E-2</v>
      </c>
      <c r="H487" s="133">
        <f t="shared" si="35"/>
        <v>-1704.0019769033765</v>
      </c>
      <c r="I487" s="48"/>
      <c r="K487" s="48"/>
      <c r="Q487" s="133">
        <f t="shared" si="36"/>
        <v>-1649.0827503190826</v>
      </c>
      <c r="R487" s="133">
        <f t="shared" si="37"/>
        <v>-1593.6143314689457</v>
      </c>
      <c r="S487" s="133">
        <f t="shared" si="38"/>
        <v>-1537.5912284303072</v>
      </c>
      <c r="T487" s="133">
        <f t="shared" si="39"/>
        <v>-1481.0078943612839</v>
      </c>
      <c r="X487" s="125"/>
      <c r="AD487" s="127"/>
    </row>
    <row r="488" spans="2:30" ht="14.25" customHeight="1" x14ac:dyDescent="0.35">
      <c r="B488" s="140">
        <v>6.8501407809158401</v>
      </c>
      <c r="C488" s="140">
        <v>-0.17857159369607301</v>
      </c>
      <c r="D488" s="140">
        <v>1.046796005406377</v>
      </c>
      <c r="E488" s="140">
        <v>0.19064957140852001</v>
      </c>
      <c r="F488" s="140">
        <v>5.6080291898030002E-2</v>
      </c>
      <c r="H488" s="133">
        <f t="shared" si="35"/>
        <v>2949.6363770153007</v>
      </c>
      <c r="I488" s="48"/>
      <c r="K488" s="48"/>
      <c r="Q488" s="133">
        <f t="shared" si="36"/>
        <v>2991.4286669508051</v>
      </c>
      <c r="R488" s="133">
        <f t="shared" si="37"/>
        <v>3033.6388797856644</v>
      </c>
      <c r="S488" s="133">
        <f t="shared" si="38"/>
        <v>3076.2711947488729</v>
      </c>
      <c r="T488" s="133">
        <f t="shared" si="39"/>
        <v>3119.3298328617129</v>
      </c>
      <c r="X488" s="125"/>
      <c r="AD488" s="127"/>
    </row>
    <row r="489" spans="2:30" ht="14.25" customHeight="1" x14ac:dyDescent="0.35">
      <c r="B489" s="140">
        <v>17.344077155889551</v>
      </c>
      <c r="C489" s="140">
        <v>-0.24060991549779001</v>
      </c>
      <c r="D489" s="140">
        <v>1.882470308111845</v>
      </c>
      <c r="E489" s="140">
        <v>1.3193674809999999E-6</v>
      </c>
      <c r="F489" s="140">
        <v>7.9957188556503994E-2</v>
      </c>
      <c r="H489" s="133">
        <f t="shared" si="35"/>
        <v>2031.2209513234707</v>
      </c>
      <c r="I489" s="48"/>
      <c r="K489" s="48"/>
      <c r="Q489" s="133">
        <f t="shared" si="36"/>
        <v>2078.943790745866</v>
      </c>
      <c r="R489" s="133">
        <f t="shared" si="37"/>
        <v>2127.1438585624855</v>
      </c>
      <c r="S489" s="133">
        <f t="shared" si="38"/>
        <v>2175.8259270572707</v>
      </c>
      <c r="T489" s="133">
        <f t="shared" si="39"/>
        <v>2224.9948162370038</v>
      </c>
      <c r="X489" s="125"/>
      <c r="AD489" s="127"/>
    </row>
    <row r="490" spans="2:30" ht="14.25" customHeight="1" x14ac:dyDescent="0.35">
      <c r="B490" s="140">
        <v>3.7217997153000002E-5</v>
      </c>
      <c r="C490" s="140">
        <v>8.7259351610094002E-2</v>
      </c>
      <c r="D490" s="140">
        <v>4.0074771666829996E-3</v>
      </c>
      <c r="E490" s="140">
        <v>0.12799605611042</v>
      </c>
      <c r="F490" s="140">
        <v>5.2440943634548001E-2</v>
      </c>
      <c r="H490" s="133">
        <f t="shared" si="35"/>
        <v>3236.841446936412</v>
      </c>
      <c r="I490" s="48"/>
      <c r="K490" s="48"/>
      <c r="Q490" s="133">
        <f t="shared" si="36"/>
        <v>3267.6745477099712</v>
      </c>
      <c r="R490" s="133">
        <f t="shared" si="37"/>
        <v>3298.8159794912663</v>
      </c>
      <c r="S490" s="133">
        <f t="shared" si="38"/>
        <v>3330.2688255903745</v>
      </c>
      <c r="T490" s="133">
        <f t="shared" si="39"/>
        <v>3362.0362001504736</v>
      </c>
      <c r="X490" s="125"/>
      <c r="AD490" s="127"/>
    </row>
    <row r="491" spans="2:30" ht="14.25" customHeight="1" x14ac:dyDescent="0.35">
      <c r="B491" s="140">
        <v>0.241177609169655</v>
      </c>
      <c r="C491" s="140">
        <v>1.2979219582426999E-2</v>
      </c>
      <c r="D491" s="140">
        <v>1.285302964688835</v>
      </c>
      <c r="E491" s="140">
        <v>0.20295241111902301</v>
      </c>
      <c r="F491" s="140">
        <v>2.5262325337802E-2</v>
      </c>
      <c r="H491" s="133">
        <f t="shared" si="35"/>
        <v>2951.6762581289227</v>
      </c>
      <c r="I491" s="48"/>
      <c r="K491" s="48"/>
      <c r="Q491" s="133">
        <f t="shared" si="36"/>
        <v>2981.2869333011176</v>
      </c>
      <c r="R491" s="133">
        <f t="shared" si="37"/>
        <v>3011.1937152250348</v>
      </c>
      <c r="S491" s="133">
        <f t="shared" si="38"/>
        <v>3041.399564968191</v>
      </c>
      <c r="T491" s="133">
        <f t="shared" si="39"/>
        <v>3071.9074732087784</v>
      </c>
      <c r="AD491" s="127"/>
    </row>
    <row r="492" spans="2:30" ht="14.25" customHeight="1" x14ac:dyDescent="0.35">
      <c r="B492" s="140">
        <v>3.8797132711306941</v>
      </c>
      <c r="C492" s="140">
        <v>-0.29057224652150698</v>
      </c>
      <c r="D492" s="140">
        <v>1.208280151050378</v>
      </c>
      <c r="E492" s="140">
        <v>0.23159138253943601</v>
      </c>
      <c r="F492" s="140">
        <v>3.9428199291346E-2</v>
      </c>
      <c r="H492" s="133">
        <f t="shared" si="35"/>
        <v>2688.2546314389738</v>
      </c>
      <c r="I492" s="48"/>
      <c r="K492" s="48"/>
      <c r="Q492" s="133">
        <f t="shared" si="36"/>
        <v>2725.434399172681</v>
      </c>
      <c r="R492" s="133">
        <f t="shared" si="37"/>
        <v>2762.9859645837255</v>
      </c>
      <c r="S492" s="133">
        <f t="shared" si="38"/>
        <v>2800.9130456488806</v>
      </c>
      <c r="T492" s="133">
        <f t="shared" si="39"/>
        <v>2839.2193975246873</v>
      </c>
      <c r="AD492" s="127"/>
    </row>
    <row r="493" spans="2:30" ht="14.25" customHeight="1" x14ac:dyDescent="0.35">
      <c r="B493" s="140">
        <v>3.0552967789599999E-4</v>
      </c>
      <c r="C493" s="140">
        <v>9.8294562508900001E-3</v>
      </c>
      <c r="D493" s="140">
        <v>0.12825502399674901</v>
      </c>
      <c r="E493" s="140">
        <v>0.14571848076041499</v>
      </c>
      <c r="F493" s="140">
        <v>5.0301867627561003E-2</v>
      </c>
      <c r="H493" s="133">
        <f t="shared" si="35"/>
        <v>3165.8787781372648</v>
      </c>
      <c r="I493" s="48"/>
      <c r="K493" s="48"/>
      <c r="Q493" s="133">
        <f t="shared" si="36"/>
        <v>3197.3650209589018</v>
      </c>
      <c r="R493" s="133">
        <f t="shared" si="37"/>
        <v>3229.1661262087555</v>
      </c>
      <c r="S493" s="133">
        <f t="shared" si="38"/>
        <v>3261.2852425111078</v>
      </c>
      <c r="T493" s="133">
        <f t="shared" si="39"/>
        <v>3293.7255499764838</v>
      </c>
      <c r="X493" s="125"/>
      <c r="AD493" s="127"/>
    </row>
    <row r="494" spans="2:30" ht="14.25" customHeight="1" x14ac:dyDescent="0.35">
      <c r="B494" s="140">
        <v>5.8688398538289626</v>
      </c>
      <c r="C494" s="140">
        <v>-2.9345098536261389</v>
      </c>
      <c r="D494" s="140">
        <v>4.8209757196277314</v>
      </c>
      <c r="E494" s="140">
        <v>6.651420657703E-2</v>
      </c>
      <c r="F494" s="140">
        <v>3.4037719624339997E-2</v>
      </c>
      <c r="H494" s="133">
        <f t="shared" si="35"/>
        <v>-1246.9166232003804</v>
      </c>
      <c r="I494" s="48"/>
      <c r="K494" s="48"/>
      <c r="Q494" s="133">
        <f t="shared" si="36"/>
        <v>-1199.9093385052183</v>
      </c>
      <c r="R494" s="133">
        <f t="shared" si="37"/>
        <v>-1152.431980963104</v>
      </c>
      <c r="S494" s="133">
        <f t="shared" si="38"/>
        <v>-1104.4798498455689</v>
      </c>
      <c r="T494" s="133">
        <f t="shared" si="39"/>
        <v>-1056.0481974168588</v>
      </c>
      <c r="X494" s="125"/>
      <c r="AD494" s="127"/>
    </row>
    <row r="495" spans="2:30" ht="14.25" customHeight="1" x14ac:dyDescent="0.35">
      <c r="B495" s="140">
        <v>0.26281164380328098</v>
      </c>
      <c r="C495" s="140">
        <v>-9.8099989859145004E-2</v>
      </c>
      <c r="D495" s="140">
        <v>1.584479771911399</v>
      </c>
      <c r="E495" s="140">
        <v>0.21032354162471301</v>
      </c>
      <c r="F495" s="140">
        <v>2.2359613857181999E-2</v>
      </c>
      <c r="H495" s="133">
        <f t="shared" si="35"/>
        <v>2830.8307142597891</v>
      </c>
      <c r="I495" s="48"/>
      <c r="K495" s="48"/>
      <c r="Q495" s="133">
        <f t="shared" si="36"/>
        <v>2861.2163271136678</v>
      </c>
      <c r="R495" s="133">
        <f t="shared" si="37"/>
        <v>2891.9057960960854</v>
      </c>
      <c r="S495" s="133">
        <f t="shared" si="38"/>
        <v>2922.9021597683277</v>
      </c>
      <c r="T495" s="133">
        <f t="shared" si="39"/>
        <v>2954.2084870772919</v>
      </c>
      <c r="AD495" s="127"/>
    </row>
    <row r="496" spans="2:30" ht="14.25" customHeight="1" x14ac:dyDescent="0.35">
      <c r="B496" s="140">
        <v>21.25430157303612</v>
      </c>
      <c r="C496" s="140">
        <v>-0.92520786744168704</v>
      </c>
      <c r="D496" s="140">
        <v>1.251681171279301</v>
      </c>
      <c r="E496" s="140">
        <v>0.30192469700716701</v>
      </c>
      <c r="F496" s="140">
        <v>8.3276003470113005E-2</v>
      </c>
      <c r="H496" s="133">
        <f t="shared" si="35"/>
        <v>1660.4804762917261</v>
      </c>
      <c r="I496" s="48"/>
      <c r="K496" s="48"/>
      <c r="Q496" s="133">
        <f t="shared" si="36"/>
        <v>1721.7669455821983</v>
      </c>
      <c r="R496" s="133">
        <f t="shared" si="37"/>
        <v>1783.6662795655752</v>
      </c>
      <c r="S496" s="133">
        <f t="shared" si="38"/>
        <v>1846.1846068887867</v>
      </c>
      <c r="T496" s="133">
        <f t="shared" si="39"/>
        <v>1909.3281174852305</v>
      </c>
      <c r="X496" s="125"/>
      <c r="AD496" s="127"/>
    </row>
    <row r="497" spans="2:30" ht="14.25" customHeight="1" x14ac:dyDescent="0.35">
      <c r="B497" s="140">
        <v>18.925589683224651</v>
      </c>
      <c r="C497" s="140">
        <v>-3.5497615627248931</v>
      </c>
      <c r="D497" s="140">
        <v>0.99871044980290202</v>
      </c>
      <c r="E497" s="140">
        <v>0.228760057846257</v>
      </c>
      <c r="F497" s="140">
        <v>8.9808436889836002E-2</v>
      </c>
      <c r="H497" s="133">
        <f t="shared" si="35"/>
        <v>-2871.5957785496912</v>
      </c>
      <c r="I497" s="48"/>
      <c r="K497" s="48"/>
      <c r="Q497" s="133">
        <f t="shared" si="36"/>
        <v>-2812.5618652808371</v>
      </c>
      <c r="R497" s="133">
        <f t="shared" si="37"/>
        <v>-2752.9376128792928</v>
      </c>
      <c r="S497" s="133">
        <f t="shared" si="38"/>
        <v>-2692.7171179537354</v>
      </c>
      <c r="T497" s="133">
        <f t="shared" si="39"/>
        <v>-2631.8944180789204</v>
      </c>
      <c r="X497" s="125"/>
      <c r="AD497" s="127"/>
    </row>
    <row r="498" spans="2:30" ht="14.25" customHeight="1" x14ac:dyDescent="0.35">
      <c r="B498" s="140">
        <v>7.9643175943659994E-3</v>
      </c>
      <c r="C498" s="140">
        <v>-2.2078616986047939</v>
      </c>
      <c r="D498" s="140">
        <v>4.5781909124529997E-3</v>
      </c>
      <c r="E498" s="140">
        <v>0.19998643440909</v>
      </c>
      <c r="F498" s="140">
        <v>6.6863106161272001E-2</v>
      </c>
      <c r="H498" s="133">
        <f t="shared" si="35"/>
        <v>236.15341052099802</v>
      </c>
      <c r="I498" s="48"/>
      <c r="K498" s="48"/>
      <c r="Q498" s="133">
        <f t="shared" si="36"/>
        <v>277.37380307592684</v>
      </c>
      <c r="R498" s="133">
        <f t="shared" si="37"/>
        <v>319.00639955640554</v>
      </c>
      <c r="S498" s="133">
        <f t="shared" si="38"/>
        <v>361.05532200168955</v>
      </c>
      <c r="T498" s="133">
        <f t="shared" si="39"/>
        <v>403.52473367142602</v>
      </c>
      <c r="X498" s="125"/>
      <c r="AD498" s="127"/>
    </row>
    <row r="499" spans="2:30" ht="14.25" customHeight="1" x14ac:dyDescent="0.35">
      <c r="B499" s="140">
        <v>1.3718694238320659</v>
      </c>
      <c r="C499" s="140">
        <v>1.6811747481778001E-2</v>
      </c>
      <c r="D499" s="140">
        <v>0.54382213232806298</v>
      </c>
      <c r="E499" s="140">
        <v>0.14164303473932399</v>
      </c>
      <c r="F499" s="140">
        <v>4.9976085258839002E-2</v>
      </c>
      <c r="H499" s="133">
        <f t="shared" si="35"/>
        <v>3198.9416939973635</v>
      </c>
      <c r="I499" s="48"/>
      <c r="K499" s="48"/>
      <c r="Q499" s="133">
        <f t="shared" si="36"/>
        <v>3232.4685393810528</v>
      </c>
      <c r="R499" s="133">
        <f t="shared" si="37"/>
        <v>3266.3306532185798</v>
      </c>
      <c r="S499" s="133">
        <f t="shared" si="38"/>
        <v>3300.5313881944817</v>
      </c>
      <c r="T499" s="133">
        <f t="shared" si="39"/>
        <v>3335.0741305201427</v>
      </c>
      <c r="X499" s="125"/>
      <c r="AD499" s="127"/>
    </row>
    <row r="500" spans="2:30" ht="14.25" customHeight="1" x14ac:dyDescent="0.35">
      <c r="B500" s="140">
        <v>0.67411027961314296</v>
      </c>
      <c r="C500" s="140">
        <v>-0.83984445267278496</v>
      </c>
      <c r="D500" s="140">
        <v>4.2150200120682211</v>
      </c>
      <c r="E500" s="140">
        <v>2.0388221166951E-2</v>
      </c>
      <c r="F500" s="140">
        <v>1.8070528844511002E-2</v>
      </c>
      <c r="H500" s="133">
        <f t="shared" si="35"/>
        <v>1807.3522604538348</v>
      </c>
      <c r="I500" s="48"/>
      <c r="K500" s="48"/>
      <c r="Q500" s="133">
        <f t="shared" si="36"/>
        <v>1841.1040022946111</v>
      </c>
      <c r="R500" s="133">
        <f t="shared" si="37"/>
        <v>1875.1932615537953</v>
      </c>
      <c r="S500" s="133">
        <f t="shared" si="38"/>
        <v>1909.6234134055708</v>
      </c>
      <c r="T500" s="133">
        <f t="shared" si="39"/>
        <v>1944.3978667758647</v>
      </c>
      <c r="X500" s="125"/>
      <c r="AD500" s="127"/>
    </row>
    <row r="501" spans="2:30" ht="14.25" customHeight="1" x14ac:dyDescent="0.35">
      <c r="B501" s="140">
        <v>20.745608710273931</v>
      </c>
      <c r="C501" s="140">
        <v>-1.9946030839940569</v>
      </c>
      <c r="D501" s="140">
        <v>3.8886268373471502</v>
      </c>
      <c r="E501" s="140">
        <v>0.33020673100774101</v>
      </c>
      <c r="F501" s="140">
        <v>5.9230050559003003E-2</v>
      </c>
      <c r="H501" s="133">
        <f t="shared" si="35"/>
        <v>410.19036607990392</v>
      </c>
      <c r="I501" s="48"/>
      <c r="K501" s="48"/>
      <c r="Q501" s="133">
        <f t="shared" si="36"/>
        <v>477.11060420780223</v>
      </c>
      <c r="R501" s="133">
        <f t="shared" si="37"/>
        <v>544.70004471697939</v>
      </c>
      <c r="S501" s="133">
        <f t="shared" si="38"/>
        <v>612.96537963124774</v>
      </c>
      <c r="T501" s="133">
        <f t="shared" si="39"/>
        <v>681.91336789466004</v>
      </c>
      <c r="X501" s="125"/>
      <c r="AD501" s="127"/>
    </row>
    <row r="502" spans="2:30" ht="14.25" customHeight="1" x14ac:dyDescent="0.35">
      <c r="B502" s="140">
        <v>0.11175172195757101</v>
      </c>
      <c r="C502" s="140">
        <v>-1.1634234145680189</v>
      </c>
      <c r="D502" s="140">
        <v>4.3750858382614064</v>
      </c>
      <c r="E502" s="140">
        <v>1.61271572542E-4</v>
      </c>
      <c r="F502" s="140">
        <v>1.8015325967519001E-2</v>
      </c>
      <c r="H502" s="133">
        <f t="shared" si="35"/>
        <v>1298.0871504526644</v>
      </c>
      <c r="I502" s="48"/>
      <c r="K502" s="48"/>
      <c r="Q502" s="133">
        <f t="shared" si="36"/>
        <v>1331.688259983755</v>
      </c>
      <c r="R502" s="133">
        <f t="shared" si="37"/>
        <v>1365.6253806101563</v>
      </c>
      <c r="S502" s="133">
        <f t="shared" si="38"/>
        <v>1399.901872442822</v>
      </c>
      <c r="T502" s="133">
        <f t="shared" si="39"/>
        <v>1434.5211291938144</v>
      </c>
      <c r="AD502" s="127"/>
    </row>
    <row r="503" spans="2:30" ht="14.25" customHeight="1" x14ac:dyDescent="0.35">
      <c r="B503" s="140">
        <v>1.5177686470190001E-3</v>
      </c>
      <c r="C503" s="140">
        <v>8.6541022825335004E-2</v>
      </c>
      <c r="D503" s="140">
        <v>1.4038186564556999E-2</v>
      </c>
      <c r="E503" s="140">
        <v>0.14261411988731301</v>
      </c>
      <c r="F503" s="140">
        <v>4.7914804802858001E-2</v>
      </c>
      <c r="H503" s="133">
        <f t="shared" si="35"/>
        <v>3108.5584933078444</v>
      </c>
      <c r="I503" s="48"/>
      <c r="K503" s="48"/>
      <c r="Q503" s="133">
        <f t="shared" si="36"/>
        <v>3138.1233822986833</v>
      </c>
      <c r="R503" s="133">
        <f t="shared" si="37"/>
        <v>3167.9839201794302</v>
      </c>
      <c r="S503" s="133">
        <f t="shared" si="38"/>
        <v>3198.1430634389853</v>
      </c>
      <c r="T503" s="133">
        <f t="shared" si="39"/>
        <v>3228.6037981311351</v>
      </c>
      <c r="AD503" s="127"/>
    </row>
    <row r="504" spans="2:30" ht="14.25" customHeight="1" x14ac:dyDescent="0.35">
      <c r="B504" s="140">
        <v>6.1498735087949408</v>
      </c>
      <c r="C504" s="140">
        <v>-5.9366042947199001E-2</v>
      </c>
      <c r="D504" s="140">
        <v>8.7973241198260003E-3</v>
      </c>
      <c r="E504" s="140">
        <v>0.12215750621539299</v>
      </c>
      <c r="F504" s="140">
        <v>7.0704324508380004E-2</v>
      </c>
      <c r="H504" s="133">
        <f t="shared" si="35"/>
        <v>2970.9726089644619</v>
      </c>
      <c r="I504" s="48"/>
      <c r="K504" s="48"/>
      <c r="Q504" s="133">
        <f t="shared" si="36"/>
        <v>3009.9450199031303</v>
      </c>
      <c r="R504" s="133">
        <f t="shared" si="37"/>
        <v>3049.3071549511851</v>
      </c>
      <c r="S504" s="133">
        <f t="shared" si="38"/>
        <v>3089.0629113497207</v>
      </c>
      <c r="T504" s="133">
        <f t="shared" si="39"/>
        <v>3129.2162253122419</v>
      </c>
      <c r="X504" s="125"/>
      <c r="AD504" s="127"/>
    </row>
    <row r="505" spans="2:30" ht="14.25" customHeight="1" x14ac:dyDescent="0.35">
      <c r="B505" s="140">
        <v>6.8395992623584556</v>
      </c>
      <c r="C505" s="140">
        <v>-0.265470469215705</v>
      </c>
      <c r="D505" s="140">
        <v>0.71408634944176297</v>
      </c>
      <c r="E505" s="140">
        <v>0.253804765416558</v>
      </c>
      <c r="F505" s="140">
        <v>4.6696417612567001E-2</v>
      </c>
      <c r="H505" s="133">
        <f t="shared" si="35"/>
        <v>2501.4530359905757</v>
      </c>
      <c r="I505" s="48"/>
      <c r="K505" s="48"/>
      <c r="Q505" s="133">
        <f t="shared" si="36"/>
        <v>2540.2784265254477</v>
      </c>
      <c r="R505" s="133">
        <f t="shared" si="37"/>
        <v>2579.492070965669</v>
      </c>
      <c r="S505" s="133">
        <f t="shared" si="38"/>
        <v>2619.0978518502916</v>
      </c>
      <c r="T505" s="133">
        <f t="shared" si="39"/>
        <v>2659.099690543761</v>
      </c>
      <c r="X505" s="125"/>
      <c r="AD505" s="127"/>
    </row>
    <row r="506" spans="2:30" ht="14.25" customHeight="1" x14ac:dyDescent="0.35">
      <c r="B506" s="140">
        <v>5.591402779075703</v>
      </c>
      <c r="C506" s="140">
        <v>-0.31395284678841401</v>
      </c>
      <c r="D506" s="140">
        <v>1.161038652783561</v>
      </c>
      <c r="E506" s="140">
        <v>0.210607622186709</v>
      </c>
      <c r="F506" s="140">
        <v>5.1818577533365003E-2</v>
      </c>
      <c r="H506" s="133">
        <f t="shared" si="35"/>
        <v>2852.9745825289083</v>
      </c>
      <c r="I506" s="48"/>
      <c r="K506" s="48"/>
      <c r="Q506" s="133">
        <f t="shared" si="36"/>
        <v>2894.5002825192223</v>
      </c>
      <c r="R506" s="133">
        <f t="shared" si="37"/>
        <v>2936.44123950944</v>
      </c>
      <c r="S506" s="133">
        <f t="shared" si="38"/>
        <v>2978.8016060695609</v>
      </c>
      <c r="T506" s="133">
        <f t="shared" si="39"/>
        <v>3021.585576295282</v>
      </c>
      <c r="X506" s="125"/>
      <c r="AD506" s="127"/>
    </row>
    <row r="507" spans="2:30" ht="14.25" customHeight="1" x14ac:dyDescent="0.35">
      <c r="B507" s="140">
        <v>0.70981409650290495</v>
      </c>
      <c r="C507" s="140">
        <v>4.8894964623324003E-2</v>
      </c>
      <c r="D507" s="140">
        <v>1.264864414712356</v>
      </c>
      <c r="E507" s="140">
        <v>0.189695809191161</v>
      </c>
      <c r="F507" s="140">
        <v>2.9152593751459999E-2</v>
      </c>
      <c r="H507" s="133">
        <f t="shared" si="35"/>
        <v>3050.8250179027118</v>
      </c>
      <c r="I507" s="48"/>
      <c r="K507" s="48"/>
      <c r="Q507" s="133">
        <f t="shared" si="36"/>
        <v>3081.4214706195735</v>
      </c>
      <c r="R507" s="133">
        <f t="shared" si="37"/>
        <v>3112.3238878636039</v>
      </c>
      <c r="S507" s="133">
        <f t="shared" si="38"/>
        <v>3143.5353292800746</v>
      </c>
      <c r="T507" s="133">
        <f t="shared" si="39"/>
        <v>3175.0588851107104</v>
      </c>
      <c r="X507" s="125"/>
      <c r="AD507" s="127"/>
    </row>
    <row r="508" spans="2:30" ht="14.25" customHeight="1" x14ac:dyDescent="0.35">
      <c r="B508" s="140">
        <v>0.78570517591293398</v>
      </c>
      <c r="C508" s="140">
        <v>-2.4326712726018291</v>
      </c>
      <c r="D508" s="140">
        <v>4.1711836306559746</v>
      </c>
      <c r="E508" s="140">
        <v>3.5189074166076001E-2</v>
      </c>
      <c r="F508" s="140">
        <v>3.0983834347845001E-2</v>
      </c>
      <c r="H508" s="133">
        <f t="shared" si="35"/>
        <v>-363.69239796013585</v>
      </c>
      <c r="I508" s="48"/>
      <c r="K508" s="48"/>
      <c r="Q508" s="133">
        <f t="shared" si="36"/>
        <v>-323.47554840828889</v>
      </c>
      <c r="R508" s="133">
        <f t="shared" si="37"/>
        <v>-282.85653036092367</v>
      </c>
      <c r="S508" s="133">
        <f t="shared" si="38"/>
        <v>-241.83132213308454</v>
      </c>
      <c r="T508" s="133">
        <f t="shared" si="39"/>
        <v>-200.39586182296694</v>
      </c>
      <c r="X508" s="125"/>
      <c r="AD508" s="127"/>
    </row>
    <row r="509" spans="2:30" ht="14.25" customHeight="1" x14ac:dyDescent="0.35">
      <c r="B509" s="140">
        <v>1.1503269761E-5</v>
      </c>
      <c r="C509" s="140">
        <v>-3.557996003333455</v>
      </c>
      <c r="D509" s="140">
        <v>3.8725862011619481</v>
      </c>
      <c r="E509" s="140">
        <v>0.24233024151993099</v>
      </c>
      <c r="F509" s="140">
        <v>1.8000651024801001E-2</v>
      </c>
      <c r="H509" s="133">
        <f t="shared" si="35"/>
        <v>-1933.7394418487506</v>
      </c>
      <c r="I509" s="48"/>
      <c r="K509" s="48"/>
      <c r="Q509" s="133">
        <f t="shared" si="36"/>
        <v>-1890.4724484307585</v>
      </c>
      <c r="R509" s="133">
        <f t="shared" si="37"/>
        <v>-1846.7727850785868</v>
      </c>
      <c r="S509" s="133">
        <f t="shared" si="38"/>
        <v>-1802.6361250928931</v>
      </c>
      <c r="T509" s="133">
        <f t="shared" si="39"/>
        <v>-1758.0580985073416</v>
      </c>
      <c r="X509" s="125"/>
      <c r="AD509" s="127"/>
    </row>
    <row r="510" spans="2:30" ht="14.25" customHeight="1" x14ac:dyDescent="0.35">
      <c r="B510" s="140">
        <v>0.80133439549122898</v>
      </c>
      <c r="C510" s="140">
        <v>-0.30620813475153802</v>
      </c>
      <c r="D510" s="140">
        <v>2.8312785699096441</v>
      </c>
      <c r="E510" s="140">
        <v>3.0267499370085001E-2</v>
      </c>
      <c r="F510" s="140">
        <v>3.4363527685129999E-2</v>
      </c>
      <c r="H510" s="133">
        <f t="shared" si="35"/>
        <v>2731.3819259541297</v>
      </c>
      <c r="I510" s="48"/>
      <c r="K510" s="48"/>
      <c r="Q510" s="133">
        <f t="shared" si="36"/>
        <v>2765.1544289456997</v>
      </c>
      <c r="R510" s="133">
        <f t="shared" si="37"/>
        <v>2799.2646569671856</v>
      </c>
      <c r="S510" s="133">
        <f t="shared" si="38"/>
        <v>2833.7159872688862</v>
      </c>
      <c r="T510" s="133">
        <f t="shared" si="39"/>
        <v>2868.5118308736046</v>
      </c>
      <c r="X510" s="125"/>
      <c r="AD510" s="127"/>
    </row>
    <row r="511" spans="2:30" ht="14.25" customHeight="1" x14ac:dyDescent="0.35">
      <c r="B511" s="140">
        <v>0.88558927169429102</v>
      </c>
      <c r="C511" s="140">
        <v>2.7407653305760001E-2</v>
      </c>
      <c r="D511" s="140">
        <v>1.4238835603241331</v>
      </c>
      <c r="E511" s="140">
        <v>0.180501082303478</v>
      </c>
      <c r="F511" s="140">
        <v>3.0123682702539002E-2</v>
      </c>
      <c r="H511" s="133">
        <f t="shared" si="35"/>
        <v>3078.4446415020138</v>
      </c>
      <c r="I511" s="48"/>
      <c r="K511" s="48"/>
      <c r="Q511" s="133">
        <f t="shared" si="36"/>
        <v>3109.9302578444103</v>
      </c>
      <c r="R511" s="133">
        <f t="shared" si="37"/>
        <v>3141.7307303502312</v>
      </c>
      <c r="S511" s="133">
        <f t="shared" si="38"/>
        <v>3173.84920758111</v>
      </c>
      <c r="T511" s="133">
        <f t="shared" si="39"/>
        <v>3206.288869584298</v>
      </c>
      <c r="X511" s="125"/>
      <c r="AD511" s="127"/>
    </row>
    <row r="512" spans="2:30" ht="14.25" customHeight="1" x14ac:dyDescent="0.35">
      <c r="B512" s="140">
        <v>0.18609993535920299</v>
      </c>
      <c r="C512" s="140">
        <v>-5.3931852410962003E-2</v>
      </c>
      <c r="D512" s="140">
        <v>1.8294136525601159</v>
      </c>
      <c r="E512" s="140">
        <v>0.16022058787871801</v>
      </c>
      <c r="F512" s="140">
        <v>2.7180968921471999E-2</v>
      </c>
      <c r="H512" s="133">
        <f t="shared" si="35"/>
        <v>3022.3159828577291</v>
      </c>
      <c r="I512" s="48"/>
      <c r="K512" s="48"/>
      <c r="Q512" s="133">
        <f t="shared" si="36"/>
        <v>3053.7367818848679</v>
      </c>
      <c r="R512" s="133">
        <f t="shared" si="37"/>
        <v>3085.4717889022781</v>
      </c>
      <c r="S512" s="133">
        <f t="shared" si="38"/>
        <v>3117.5241459898625</v>
      </c>
      <c r="T512" s="133">
        <f t="shared" si="39"/>
        <v>3149.8970266483229</v>
      </c>
      <c r="X512" s="125"/>
      <c r="AD512" s="127"/>
    </row>
    <row r="513" spans="2:30" ht="14.25" customHeight="1" x14ac:dyDescent="0.35">
      <c r="B513" s="140">
        <v>15.733771609069439</v>
      </c>
      <c r="C513" s="140">
        <v>-3.186877216273841</v>
      </c>
      <c r="D513" s="140">
        <v>2.4152763026549802</v>
      </c>
      <c r="E513" s="140">
        <v>0.31735055120525402</v>
      </c>
      <c r="F513" s="140">
        <v>6.9326437702318E-2</v>
      </c>
      <c r="H513" s="133">
        <f t="shared" si="35"/>
        <v>-1471.24607032729</v>
      </c>
      <c r="I513" s="48"/>
      <c r="K513" s="48"/>
      <c r="Q513" s="133">
        <f t="shared" si="36"/>
        <v>-1408.859003149395</v>
      </c>
      <c r="R513" s="133">
        <f t="shared" si="37"/>
        <v>-1345.8480652997218</v>
      </c>
      <c r="S513" s="133">
        <f t="shared" si="38"/>
        <v>-1282.2070180715514</v>
      </c>
      <c r="T513" s="133">
        <f t="shared" si="39"/>
        <v>-1217.9295603710993</v>
      </c>
      <c r="AD513" s="127"/>
    </row>
    <row r="514" spans="2:30" ht="14.25" customHeight="1" x14ac:dyDescent="0.35">
      <c r="B514" s="140">
        <v>10.943025316463819</v>
      </c>
      <c r="C514" s="140">
        <v>-1.7510122677392359</v>
      </c>
      <c r="D514" s="140">
        <v>3.6109800832865102</v>
      </c>
      <c r="E514" s="140">
        <v>0.29355130181218198</v>
      </c>
      <c r="F514" s="140">
        <v>4.0902455658325003E-2</v>
      </c>
      <c r="H514" s="133">
        <f t="shared" si="35"/>
        <v>953.39501513958953</v>
      </c>
      <c r="I514" s="48"/>
      <c r="K514" s="48"/>
      <c r="Q514" s="133">
        <f t="shared" si="36"/>
        <v>1008.361966187435</v>
      </c>
      <c r="R514" s="133">
        <f t="shared" si="37"/>
        <v>1063.8785867457586</v>
      </c>
      <c r="S514" s="133">
        <f t="shared" si="38"/>
        <v>1119.950373509666</v>
      </c>
      <c r="T514" s="133">
        <f t="shared" si="39"/>
        <v>1176.5828781412124</v>
      </c>
      <c r="X514" s="125"/>
      <c r="AD514" s="127"/>
    </row>
    <row r="515" spans="2:30" ht="14.25" customHeight="1" x14ac:dyDescent="0.35">
      <c r="B515" s="140">
        <v>7.8293921344599005E-2</v>
      </c>
      <c r="C515" s="140">
        <v>-0.47398311001110799</v>
      </c>
      <c r="D515" s="140">
        <v>2.887622008971217</v>
      </c>
      <c r="E515" s="140">
        <v>0.15106949604330899</v>
      </c>
      <c r="F515" s="140">
        <v>1.8182408342673002E-2</v>
      </c>
      <c r="H515" s="133">
        <f t="shared" si="35"/>
        <v>2447.2332459188983</v>
      </c>
      <c r="I515" s="48"/>
      <c r="K515" s="48"/>
      <c r="Q515" s="133">
        <f t="shared" si="36"/>
        <v>2480.150126738487</v>
      </c>
      <c r="R515" s="133">
        <f t="shared" si="37"/>
        <v>2513.396176366271</v>
      </c>
      <c r="S515" s="133">
        <f t="shared" si="38"/>
        <v>2546.9746864903327</v>
      </c>
      <c r="T515" s="133">
        <f t="shared" si="39"/>
        <v>2580.8889817156355</v>
      </c>
      <c r="AD515" s="127"/>
    </row>
    <row r="516" spans="2:30" ht="14.25" customHeight="1" x14ac:dyDescent="0.35">
      <c r="B516" s="140">
        <v>0.50581196689539998</v>
      </c>
      <c r="C516" s="140">
        <v>5.2037295665917999E-2</v>
      </c>
      <c r="D516" s="140">
        <v>1.1326783440263151</v>
      </c>
      <c r="E516" s="140">
        <v>0.189925221624758</v>
      </c>
      <c r="F516" s="140">
        <v>2.9828981751173999E-2</v>
      </c>
      <c r="H516" s="133">
        <f t="shared" si="35"/>
        <v>3039.5549616575727</v>
      </c>
      <c r="I516" s="48"/>
      <c r="K516" s="48"/>
      <c r="Q516" s="133">
        <f t="shared" si="36"/>
        <v>3069.710813877562</v>
      </c>
      <c r="R516" s="133">
        <f t="shared" si="37"/>
        <v>3100.1682246197511</v>
      </c>
      <c r="S516" s="133">
        <f t="shared" si="38"/>
        <v>3130.9302094693621</v>
      </c>
      <c r="T516" s="133">
        <f t="shared" si="39"/>
        <v>3161.9998141674696</v>
      </c>
    </row>
    <row r="517" spans="2:30" ht="14.25" customHeight="1" x14ac:dyDescent="0.35">
      <c r="B517" s="140">
        <v>0.39326284866116401</v>
      </c>
      <c r="C517" s="140">
        <v>5.7508757702671998E-2</v>
      </c>
      <c r="D517" s="140">
        <v>0.93759066555420101</v>
      </c>
      <c r="E517" s="140">
        <v>0.175750788015234</v>
      </c>
      <c r="F517" s="140">
        <v>3.4814542481261E-2</v>
      </c>
      <c r="H517" s="133">
        <f t="shared" si="35"/>
        <v>3107.5348064787877</v>
      </c>
      <c r="I517" s="48"/>
      <c r="K517" s="48"/>
      <c r="Q517" s="133">
        <f t="shared" si="36"/>
        <v>3138.123784460503</v>
      </c>
      <c r="R517" s="133">
        <f t="shared" si="37"/>
        <v>3169.0186522220356</v>
      </c>
      <c r="S517" s="133">
        <f t="shared" si="38"/>
        <v>3200.222468661183</v>
      </c>
      <c r="T517" s="133">
        <f t="shared" si="39"/>
        <v>3231.7383232647226</v>
      </c>
      <c r="X517" s="125"/>
    </row>
    <row r="518" spans="2:30" ht="14.25" customHeight="1" x14ac:dyDescent="0.35">
      <c r="B518" s="140">
        <v>0.23308716422286399</v>
      </c>
      <c r="C518" s="140">
        <v>-0.29234499531387098</v>
      </c>
      <c r="D518" s="140">
        <v>2.5946450441044009</v>
      </c>
      <c r="E518" s="140">
        <v>5.1380413335100003E-4</v>
      </c>
      <c r="F518" s="140">
        <v>3.7753815367399003E-2</v>
      </c>
      <c r="H518" s="133">
        <f t="shared" si="35"/>
        <v>2696.5884991302041</v>
      </c>
      <c r="I518" s="48"/>
      <c r="K518" s="48"/>
      <c r="Q518" s="133">
        <f t="shared" si="36"/>
        <v>2729.0097879124614</v>
      </c>
      <c r="R518" s="133">
        <f t="shared" si="37"/>
        <v>2761.7552895825411</v>
      </c>
      <c r="S518" s="133">
        <f t="shared" si="38"/>
        <v>2794.8282462693214</v>
      </c>
      <c r="T518" s="133">
        <f t="shared" si="39"/>
        <v>2828.2319325229701</v>
      </c>
      <c r="X518" s="125"/>
    </row>
    <row r="519" spans="2:30" ht="14.25" customHeight="1" x14ac:dyDescent="0.35">
      <c r="B519" s="140">
        <v>12.20387303537335</v>
      </c>
      <c r="C519" s="140">
        <v>-0.63575982777505302</v>
      </c>
      <c r="D519" s="140">
        <v>3.9793628822624871</v>
      </c>
      <c r="E519" s="140">
        <v>0.184549285704944</v>
      </c>
      <c r="F519" s="140">
        <v>3.6868654235386003E-2</v>
      </c>
      <c r="H519" s="133">
        <f t="shared" ref="H519:H558" si="40">SUMPRODUCT(B519:F519,B$3:F$3)</f>
        <v>2208.2158768551208</v>
      </c>
      <c r="I519" s="48"/>
      <c r="K519" s="48"/>
      <c r="Q519" s="133">
        <f t="shared" ref="Q519:Q558" si="41">SUMPRODUCT($B519:$F519,$J$6:$N$6)</f>
        <v>2257.7925996270105</v>
      </c>
      <c r="R519" s="133">
        <f t="shared" ref="R519:R558" si="42">SUMPRODUCT($B519:$F519,$J$7:$N$7)</f>
        <v>2307.8650896266195</v>
      </c>
      <c r="S519" s="133">
        <f t="shared" ref="S519:S558" si="43">SUMPRODUCT($B519:$F519,$J$8:$N$8)</f>
        <v>2358.4383045262239</v>
      </c>
      <c r="T519" s="133">
        <f t="shared" ref="T519:T558" si="44">SUMPRODUCT($B519:$F519,$J$9:$N$9)</f>
        <v>2409.517251574825</v>
      </c>
    </row>
    <row r="520" spans="2:30" ht="14.25" customHeight="1" x14ac:dyDescent="0.35">
      <c r="B520" s="140">
        <v>23.532613638421289</v>
      </c>
      <c r="C520" s="140">
        <v>-2.0217815140059741</v>
      </c>
      <c r="D520" s="140">
        <v>4.3535889119003413</v>
      </c>
      <c r="E520" s="140">
        <v>0.334998188072757</v>
      </c>
      <c r="F520" s="140">
        <v>5.9268753147452002E-2</v>
      </c>
      <c r="H520" s="133">
        <f t="shared" si="40"/>
        <v>285.4006684527194</v>
      </c>
      <c r="I520" s="48"/>
      <c r="K520" s="48"/>
      <c r="Q520" s="133">
        <f t="shared" si="41"/>
        <v>355.2755175872021</v>
      </c>
      <c r="R520" s="133">
        <f t="shared" si="42"/>
        <v>425.84911521303002</v>
      </c>
      <c r="S520" s="133">
        <f t="shared" si="43"/>
        <v>497.12844881511637</v>
      </c>
      <c r="T520" s="133">
        <f t="shared" si="44"/>
        <v>569.12057575322342</v>
      </c>
    </row>
    <row r="521" spans="2:30" ht="14.25" customHeight="1" x14ac:dyDescent="0.35">
      <c r="B521" s="140">
        <v>2.234796272034973</v>
      </c>
      <c r="C521" s="140">
        <v>4.4425558031015E-2</v>
      </c>
      <c r="D521" s="140">
        <v>1.008272617374752</v>
      </c>
      <c r="E521" s="140">
        <v>0.181842371747093</v>
      </c>
      <c r="F521" s="140">
        <v>3.9821372870091999E-2</v>
      </c>
      <c r="H521" s="133">
        <f t="shared" si="40"/>
        <v>3141.6178251758856</v>
      </c>
      <c r="I521" s="48"/>
      <c r="K521" s="48"/>
      <c r="Q521" s="133">
        <f t="shared" si="41"/>
        <v>3175.2386904371442</v>
      </c>
      <c r="R521" s="133">
        <f t="shared" si="42"/>
        <v>3209.1957643510159</v>
      </c>
      <c r="S521" s="133">
        <f t="shared" si="43"/>
        <v>3243.4924090040263</v>
      </c>
      <c r="T521" s="133">
        <f t="shared" si="44"/>
        <v>3278.1320201035669</v>
      </c>
      <c r="X521" s="125"/>
    </row>
    <row r="522" spans="2:30" ht="14.25" customHeight="1" x14ac:dyDescent="0.35">
      <c r="B522" s="140">
        <v>2.1840722589999998E-6</v>
      </c>
      <c r="C522" s="140">
        <v>-1.9098405084311001E-2</v>
      </c>
      <c r="D522" s="140">
        <v>4.0030339498179999E-3</v>
      </c>
      <c r="E522" s="140">
        <v>3.018749123529E-2</v>
      </c>
      <c r="F522" s="140">
        <v>6.5265838684586006E-2</v>
      </c>
      <c r="H522" s="133">
        <f t="shared" si="40"/>
        <v>3132.6201581267665</v>
      </c>
      <c r="I522" s="48"/>
      <c r="K522" s="48"/>
      <c r="Q522" s="133">
        <f t="shared" si="41"/>
        <v>3164.2824067549077</v>
      </c>
      <c r="R522" s="133">
        <f t="shared" si="42"/>
        <v>3196.2612778693306</v>
      </c>
      <c r="S522" s="133">
        <f t="shared" si="43"/>
        <v>3228.5599376948981</v>
      </c>
      <c r="T522" s="133">
        <f t="shared" si="44"/>
        <v>3261.1815841187204</v>
      </c>
      <c r="X522" s="125"/>
    </row>
    <row r="523" spans="2:30" ht="14.25" customHeight="1" x14ac:dyDescent="0.35">
      <c r="B523" s="140">
        <v>6.5597308069E-5</v>
      </c>
      <c r="C523" s="140">
        <v>-2.0951728732119999E-2</v>
      </c>
      <c r="D523" s="140">
        <v>8.6680382697620004E-3</v>
      </c>
      <c r="E523" s="140">
        <v>3.0242092845956001E-2</v>
      </c>
      <c r="F523" s="140">
        <v>6.5227972698918002E-2</v>
      </c>
      <c r="H523" s="133">
        <f t="shared" si="40"/>
        <v>3130.5864127358404</v>
      </c>
      <c r="I523" s="48"/>
      <c r="K523" s="48"/>
      <c r="Q523" s="133">
        <f t="shared" si="41"/>
        <v>3162.2610186254929</v>
      </c>
      <c r="R523" s="133">
        <f t="shared" si="42"/>
        <v>3194.2523705740423</v>
      </c>
      <c r="S523" s="133">
        <f t="shared" si="43"/>
        <v>3226.5636360420767</v>
      </c>
      <c r="T523" s="133">
        <f t="shared" si="44"/>
        <v>3259.1980141647919</v>
      </c>
    </row>
    <row r="524" spans="2:30" ht="14.25" customHeight="1" x14ac:dyDescent="0.35">
      <c r="B524" s="140">
        <v>0.36522379034565999</v>
      </c>
      <c r="C524" s="140">
        <v>4.2244422990957001E-2</v>
      </c>
      <c r="D524" s="140">
        <v>1.5744777408293751</v>
      </c>
      <c r="E524" s="140">
        <v>0.19462298541015299</v>
      </c>
      <c r="F524" s="140">
        <v>2.1393400368040001E-2</v>
      </c>
      <c r="H524" s="133">
        <f t="shared" si="40"/>
        <v>2932.2422628570889</v>
      </c>
      <c r="I524" s="48"/>
      <c r="K524" s="48"/>
      <c r="Q524" s="133">
        <f t="shared" si="41"/>
        <v>2961.3094287452273</v>
      </c>
      <c r="R524" s="133">
        <f t="shared" si="42"/>
        <v>2990.6672662922474</v>
      </c>
      <c r="S524" s="133">
        <f t="shared" si="43"/>
        <v>3020.3186822147377</v>
      </c>
      <c r="T524" s="133">
        <f t="shared" si="44"/>
        <v>3050.2666122964529</v>
      </c>
      <c r="X524" s="125"/>
    </row>
    <row r="525" spans="2:30" ht="14.25" customHeight="1" x14ac:dyDescent="0.35">
      <c r="B525" s="140">
        <v>17.33801726527437</v>
      </c>
      <c r="C525" s="140">
        <v>-0.24069154601696</v>
      </c>
      <c r="D525" s="140">
        <v>1.8825588527143371</v>
      </c>
      <c r="E525" s="140">
        <v>2.0934810809999998E-6</v>
      </c>
      <c r="F525" s="140">
        <v>7.9947393816892004E-2</v>
      </c>
      <c r="H525" s="133">
        <f t="shared" si="40"/>
        <v>2031.4910210422806</v>
      </c>
      <c r="I525" s="48"/>
      <c r="K525" s="48"/>
      <c r="Q525" s="133">
        <f t="shared" si="41"/>
        <v>2079.2098996130217</v>
      </c>
      <c r="R525" s="133">
        <f t="shared" si="42"/>
        <v>2127.4059669694702</v>
      </c>
      <c r="S525" s="133">
        <f t="shared" si="43"/>
        <v>2176.0839949994834</v>
      </c>
      <c r="T525" s="133">
        <f t="shared" si="44"/>
        <v>2225.248803309797</v>
      </c>
      <c r="X525" s="125"/>
    </row>
    <row r="526" spans="2:30" ht="14.25" customHeight="1" x14ac:dyDescent="0.35">
      <c r="B526" s="140">
        <v>3.6431685785677308</v>
      </c>
      <c r="C526" s="140">
        <v>-2.88832761167314</v>
      </c>
      <c r="D526" s="140">
        <v>3.4617420161719079</v>
      </c>
      <c r="E526" s="140">
        <v>0.33331616275818998</v>
      </c>
      <c r="F526" s="140">
        <v>1.9736126756940999E-2</v>
      </c>
      <c r="H526" s="133">
        <f t="shared" si="40"/>
        <v>-927.25818913051648</v>
      </c>
      <c r="I526" s="48"/>
      <c r="K526" s="48"/>
      <c r="Q526" s="133">
        <f t="shared" si="41"/>
        <v>-880.84109404043079</v>
      </c>
      <c r="R526" s="133">
        <f t="shared" si="42"/>
        <v>-833.9598279994442</v>
      </c>
      <c r="S526" s="133">
        <f t="shared" si="43"/>
        <v>-786.60974929804763</v>
      </c>
      <c r="T526" s="133">
        <f t="shared" si="44"/>
        <v>-738.78616980963727</v>
      </c>
    </row>
    <row r="527" spans="2:30" ht="14.25" customHeight="1" x14ac:dyDescent="0.35">
      <c r="B527" s="140">
        <v>0.20614769857103499</v>
      </c>
      <c r="C527" s="140">
        <v>5.1911417890083002E-2</v>
      </c>
      <c r="D527" s="140">
        <v>1.151101802514493</v>
      </c>
      <c r="E527" s="140">
        <v>0.18676144285766</v>
      </c>
      <c r="F527" s="140">
        <v>2.8837379218487998E-2</v>
      </c>
      <c r="H527" s="133">
        <f t="shared" si="40"/>
        <v>3027.9084293319388</v>
      </c>
      <c r="I527" s="48"/>
      <c r="K527" s="48"/>
      <c r="Q527" s="133">
        <f t="shared" si="41"/>
        <v>3057.5495878149272</v>
      </c>
      <c r="R527" s="133">
        <f t="shared" si="42"/>
        <v>3087.487157882746</v>
      </c>
      <c r="S527" s="133">
        <f t="shared" si="43"/>
        <v>3117.7241036512423</v>
      </c>
      <c r="T527" s="133">
        <f t="shared" si="44"/>
        <v>3148.2634188774241</v>
      </c>
      <c r="X527" s="125"/>
    </row>
    <row r="528" spans="2:30" ht="14.25" customHeight="1" x14ac:dyDescent="0.35">
      <c r="B528" s="140">
        <v>12.79392473536252</v>
      </c>
      <c r="C528" s="140">
        <v>-0.64132888715606495</v>
      </c>
      <c r="D528" s="140">
        <v>3.328517783038222</v>
      </c>
      <c r="E528" s="140">
        <v>1.078142584601E-3</v>
      </c>
      <c r="F528" s="140">
        <v>5.8338856795497003E-2</v>
      </c>
      <c r="H528" s="133">
        <f t="shared" si="40"/>
        <v>1779.6603082296238</v>
      </c>
      <c r="I528" s="48"/>
      <c r="K528" s="48"/>
      <c r="Q528" s="133">
        <f t="shared" si="41"/>
        <v>1825.8379550291661</v>
      </c>
      <c r="R528" s="133">
        <f t="shared" si="42"/>
        <v>1872.4773782967038</v>
      </c>
      <c r="S528" s="133">
        <f t="shared" si="43"/>
        <v>1919.5831957969172</v>
      </c>
      <c r="T528" s="133">
        <f t="shared" si="44"/>
        <v>1967.1600714721328</v>
      </c>
      <c r="X528" s="125"/>
    </row>
    <row r="529" spans="2:24" ht="14.25" customHeight="1" x14ac:dyDescent="0.35">
      <c r="B529" s="140">
        <v>1.2490674586925999E-2</v>
      </c>
      <c r="C529" s="140">
        <v>7.5467832386692996E-2</v>
      </c>
      <c r="D529" s="140">
        <v>1.418680616652787</v>
      </c>
      <c r="E529" s="140">
        <v>0.133015260027185</v>
      </c>
      <c r="F529" s="140">
        <v>3.1236238547499001E-2</v>
      </c>
      <c r="H529" s="133">
        <f t="shared" si="40"/>
        <v>3081.3064845280219</v>
      </c>
      <c r="I529" s="48"/>
      <c r="K529" s="48"/>
      <c r="Q529" s="133">
        <f t="shared" si="41"/>
        <v>3110.8083538405358</v>
      </c>
      <c r="R529" s="133">
        <f t="shared" si="42"/>
        <v>3140.605241846175</v>
      </c>
      <c r="S529" s="133">
        <f t="shared" si="43"/>
        <v>3170.7000987318706</v>
      </c>
      <c r="T529" s="133">
        <f t="shared" si="44"/>
        <v>3201.0959041864226</v>
      </c>
      <c r="X529" s="125"/>
    </row>
    <row r="530" spans="2:24" ht="14.25" customHeight="1" x14ac:dyDescent="0.35">
      <c r="B530" s="140">
        <v>36.135857763787278</v>
      </c>
      <c r="C530" s="140">
        <v>-2.5266789407914438</v>
      </c>
      <c r="D530" s="140">
        <v>3.984429928969619</v>
      </c>
      <c r="E530" s="140">
        <v>2.6335790879579999E-3</v>
      </c>
      <c r="F530" s="140">
        <v>8.9828486022671003E-2</v>
      </c>
      <c r="H530" s="133">
        <f t="shared" si="40"/>
        <v>-2818.7426840406979</v>
      </c>
      <c r="I530" s="48"/>
      <c r="K530" s="48"/>
      <c r="Q530" s="133">
        <f t="shared" si="41"/>
        <v>-2754.1835989215642</v>
      </c>
      <c r="R530" s="133">
        <f t="shared" si="42"/>
        <v>-2688.978922951238</v>
      </c>
      <c r="S530" s="133">
        <f t="shared" si="43"/>
        <v>-2623.1222002212107</v>
      </c>
      <c r="T530" s="133">
        <f t="shared" si="44"/>
        <v>-2556.6069102638821</v>
      </c>
      <c r="X530" s="125"/>
    </row>
    <row r="531" spans="2:24" ht="14.25" customHeight="1" x14ac:dyDescent="0.35">
      <c r="B531" s="140">
        <v>2.5290998326795511</v>
      </c>
      <c r="C531" s="140">
        <v>5.1133833300012997E-2</v>
      </c>
      <c r="D531" s="140">
        <v>0.99721792003263199</v>
      </c>
      <c r="E531" s="140">
        <v>0.181199838408827</v>
      </c>
      <c r="F531" s="140">
        <v>4.0569386053668E-2</v>
      </c>
      <c r="H531" s="133">
        <f t="shared" si="40"/>
        <v>3138.8302557916322</v>
      </c>
      <c r="I531" s="48"/>
      <c r="K531" s="48"/>
      <c r="Q531" s="133">
        <f t="shared" si="41"/>
        <v>3172.6984902901472</v>
      </c>
      <c r="R531" s="133">
        <f t="shared" si="42"/>
        <v>3206.9054071336468</v>
      </c>
      <c r="S531" s="133">
        <f t="shared" si="43"/>
        <v>3241.4543931455814</v>
      </c>
      <c r="T531" s="133">
        <f t="shared" si="44"/>
        <v>3276.3488690176355</v>
      </c>
      <c r="X531" s="125"/>
    </row>
    <row r="532" spans="2:24" ht="14.25" customHeight="1" x14ac:dyDescent="0.35">
      <c r="B532" s="140">
        <v>0.89708286365078704</v>
      </c>
      <c r="C532" s="140">
        <v>-0.96638758036297501</v>
      </c>
      <c r="D532" s="140">
        <v>3.42606936789511</v>
      </c>
      <c r="E532" s="140">
        <v>2.6161021607862999E-2</v>
      </c>
      <c r="F532" s="140">
        <v>3.4951271243608001E-2</v>
      </c>
      <c r="H532" s="133">
        <f t="shared" si="40"/>
        <v>1906.572874706837</v>
      </c>
      <c r="I532" s="48"/>
      <c r="K532" s="48"/>
      <c r="Q532" s="133">
        <f t="shared" si="41"/>
        <v>1943.8413596743558</v>
      </c>
      <c r="R532" s="133">
        <f t="shared" si="42"/>
        <v>1981.4825294915504</v>
      </c>
      <c r="S532" s="133">
        <f t="shared" si="43"/>
        <v>2019.5001110069168</v>
      </c>
      <c r="T532" s="133">
        <f t="shared" si="44"/>
        <v>2057.8978683374366</v>
      </c>
      <c r="X532" s="125"/>
    </row>
    <row r="533" spans="2:24" ht="14.25" customHeight="1" x14ac:dyDescent="0.35">
      <c r="B533" s="140">
        <v>2.5808878400979999E-3</v>
      </c>
      <c r="C533" s="140">
        <v>5.7013852097660002E-2</v>
      </c>
      <c r="D533" s="140">
        <v>1.018422979281568</v>
      </c>
      <c r="E533" s="140">
        <v>0.18989170871171901</v>
      </c>
      <c r="F533" s="140">
        <v>2.8188053379064999E-2</v>
      </c>
      <c r="H533" s="133">
        <f t="shared" si="40"/>
        <v>2973.7281331007125</v>
      </c>
      <c r="I533" s="48"/>
      <c r="K533" s="48"/>
      <c r="Q533" s="133">
        <f t="shared" si="41"/>
        <v>3002.4656816018633</v>
      </c>
      <c r="R533" s="133">
        <f t="shared" si="42"/>
        <v>3031.4906055880265</v>
      </c>
      <c r="S533" s="133">
        <f t="shared" si="43"/>
        <v>3060.8057788140504</v>
      </c>
      <c r="T533" s="133">
        <f t="shared" si="44"/>
        <v>3090.4141037723352</v>
      </c>
    </row>
    <row r="534" spans="2:24" ht="14.25" customHeight="1" x14ac:dyDescent="0.35">
      <c r="B534" s="140">
        <v>0.40696219725021499</v>
      </c>
      <c r="C534" s="140">
        <v>2.7555691766902E-2</v>
      </c>
      <c r="D534" s="140">
        <v>1.6866811947421601</v>
      </c>
      <c r="E534" s="140">
        <v>0.20348012132913901</v>
      </c>
      <c r="F534" s="140">
        <v>1.800257028798E-2</v>
      </c>
      <c r="H534" s="133">
        <f t="shared" si="40"/>
        <v>2855.4524784541277</v>
      </c>
      <c r="I534" s="48"/>
      <c r="K534" s="48"/>
      <c r="Q534" s="133">
        <f t="shared" si="41"/>
        <v>2884.0659759400669</v>
      </c>
      <c r="R534" s="133">
        <f t="shared" si="42"/>
        <v>2912.9656084008652</v>
      </c>
      <c r="S534" s="133">
        <f t="shared" si="43"/>
        <v>2942.1542371862715</v>
      </c>
      <c r="T534" s="133">
        <f t="shared" si="44"/>
        <v>2971.6347522595324</v>
      </c>
    </row>
    <row r="535" spans="2:24" ht="14.25" customHeight="1" x14ac:dyDescent="0.35">
      <c r="B535" s="140">
        <v>12.03055843173653</v>
      </c>
      <c r="C535" s="140">
        <v>-2.012769613914791</v>
      </c>
      <c r="D535" s="140">
        <v>5.046187426122418</v>
      </c>
      <c r="E535" s="140">
        <v>9.8128039056099995E-4</v>
      </c>
      <c r="F535" s="140">
        <v>4.1794071262791999E-2</v>
      </c>
      <c r="H535" s="133">
        <f t="shared" si="40"/>
        <v>-301.26350451169242</v>
      </c>
      <c r="I535" s="48"/>
      <c r="K535" s="48"/>
      <c r="Q535" s="133">
        <f t="shared" si="41"/>
        <v>-252.7841352684095</v>
      </c>
      <c r="R535" s="133">
        <f t="shared" si="42"/>
        <v>-203.81997233269385</v>
      </c>
      <c r="S535" s="133">
        <f t="shared" si="43"/>
        <v>-154.36616776762048</v>
      </c>
      <c r="T535" s="133">
        <f t="shared" si="44"/>
        <v>-104.41782515689647</v>
      </c>
      <c r="X535" s="125"/>
    </row>
    <row r="536" spans="2:24" ht="14.25" customHeight="1" x14ac:dyDescent="0.35">
      <c r="B536" s="140">
        <v>2.2896477282400001E-4</v>
      </c>
      <c r="C536" s="140">
        <v>-1.9052638787018E-2</v>
      </c>
      <c r="D536" s="140">
        <v>1.7037457483056E-2</v>
      </c>
      <c r="E536" s="140">
        <v>3.1815998196941003E-2</v>
      </c>
      <c r="F536" s="140">
        <v>6.4956637959512994E-2</v>
      </c>
      <c r="H536" s="133">
        <f t="shared" si="40"/>
        <v>3134.4170930175619</v>
      </c>
      <c r="I536" s="48"/>
      <c r="K536" s="48"/>
      <c r="Q536" s="133">
        <f t="shared" si="41"/>
        <v>3166.0968087666852</v>
      </c>
      <c r="R536" s="133">
        <f t="shared" si="42"/>
        <v>3198.0933216733001</v>
      </c>
      <c r="S536" s="133">
        <f t="shared" si="43"/>
        <v>3230.4097997089812</v>
      </c>
      <c r="T536" s="133">
        <f t="shared" si="44"/>
        <v>3263.0494425250185</v>
      </c>
      <c r="X536" s="125"/>
    </row>
    <row r="537" spans="2:24" ht="14.25" customHeight="1" x14ac:dyDescent="0.35">
      <c r="B537" s="140">
        <v>2.1831979088457589</v>
      </c>
      <c r="C537" s="140">
        <v>4.2547444373765002E-2</v>
      </c>
      <c r="D537" s="140">
        <v>0.98170907285098596</v>
      </c>
      <c r="E537" s="140">
        <v>0.179798525372699</v>
      </c>
      <c r="F537" s="140">
        <v>4.0481387616937002E-2</v>
      </c>
      <c r="H537" s="133">
        <f t="shared" si="40"/>
        <v>3149.647107903309</v>
      </c>
      <c r="I537" s="48"/>
      <c r="K537" s="48"/>
      <c r="Q537" s="133">
        <f t="shared" si="41"/>
        <v>3183.3123609342501</v>
      </c>
      <c r="R537" s="133">
        <f t="shared" si="42"/>
        <v>3217.3142664955003</v>
      </c>
      <c r="S537" s="133">
        <f t="shared" si="43"/>
        <v>3251.6561911123636</v>
      </c>
      <c r="T537" s="133">
        <f t="shared" si="44"/>
        <v>3286.3415349753955</v>
      </c>
      <c r="X537" s="125"/>
    </row>
    <row r="538" spans="2:24" ht="14.25" customHeight="1" x14ac:dyDescent="0.35">
      <c r="B538" s="140">
        <v>5.6541476901143408</v>
      </c>
      <c r="C538" s="140">
        <v>-3.5634512137441003E-2</v>
      </c>
      <c r="D538" s="140">
        <v>4.0248992483470003E-3</v>
      </c>
      <c r="E538" s="140">
        <v>6.2227462500446001E-2</v>
      </c>
      <c r="F538" s="140">
        <v>7.5065347439997002E-2</v>
      </c>
      <c r="H538" s="133">
        <f t="shared" si="40"/>
        <v>2965.8889747571602</v>
      </c>
      <c r="I538" s="48"/>
      <c r="K538" s="48"/>
      <c r="Q538" s="133">
        <f t="shared" si="41"/>
        <v>3003.7305419213571</v>
      </c>
      <c r="R538" s="133">
        <f t="shared" si="42"/>
        <v>3041.9505247571956</v>
      </c>
      <c r="S538" s="133">
        <f t="shared" si="43"/>
        <v>3080.5527074213924</v>
      </c>
      <c r="T538" s="133">
        <f t="shared" si="44"/>
        <v>3119.5409119122319</v>
      </c>
      <c r="X538" s="125"/>
    </row>
    <row r="539" spans="2:24" ht="14.25" customHeight="1" x14ac:dyDescent="0.35">
      <c r="B539" s="140">
        <v>17.918227416736119</v>
      </c>
      <c r="C539" s="140">
        <v>-3.5519267288932319</v>
      </c>
      <c r="D539" s="140">
        <v>5.0246322659993874</v>
      </c>
      <c r="E539" s="140">
        <v>2.980424124953E-3</v>
      </c>
      <c r="F539" s="140">
        <v>5.5276690742066002E-2</v>
      </c>
      <c r="H539" s="133">
        <f t="shared" si="40"/>
        <v>-3177.1112753302928</v>
      </c>
      <c r="I539" s="48"/>
      <c r="K539" s="48"/>
      <c r="Q539" s="133">
        <f t="shared" si="41"/>
        <v>-3122.4405647168514</v>
      </c>
      <c r="R539" s="133">
        <f t="shared" si="42"/>
        <v>-3067.2231469972749</v>
      </c>
      <c r="S539" s="133">
        <f t="shared" si="43"/>
        <v>-3011.4535551005029</v>
      </c>
      <c r="T539" s="133">
        <f t="shared" si="44"/>
        <v>-2955.1262672847638</v>
      </c>
      <c r="X539" s="125"/>
    </row>
    <row r="540" spans="2:24" ht="14.25" customHeight="1" x14ac:dyDescent="0.35">
      <c r="B540" s="140">
        <v>0.120367591373764</v>
      </c>
      <c r="C540" s="140">
        <v>-0.100342596450091</v>
      </c>
      <c r="D540" s="140">
        <v>1.432366417326792</v>
      </c>
      <c r="E540" s="140">
        <v>0.213701671238234</v>
      </c>
      <c r="F540" s="140">
        <v>2.331341143784E-2</v>
      </c>
      <c r="H540" s="133">
        <f t="shared" si="40"/>
        <v>2819.4749305667337</v>
      </c>
      <c r="I540" s="48"/>
      <c r="K540" s="48"/>
      <c r="Q540" s="133">
        <f t="shared" si="41"/>
        <v>2849.5960962487943</v>
      </c>
      <c r="R540" s="133">
        <f t="shared" si="42"/>
        <v>2880.0184735876751</v>
      </c>
      <c r="S540" s="133">
        <f t="shared" si="43"/>
        <v>2910.7450746999448</v>
      </c>
      <c r="T540" s="133">
        <f t="shared" si="44"/>
        <v>2941.7789418233378</v>
      </c>
      <c r="X540" s="125"/>
    </row>
    <row r="541" spans="2:24" ht="14.25" customHeight="1" x14ac:dyDescent="0.35">
      <c r="B541" s="140">
        <v>0.90893247178977898</v>
      </c>
      <c r="C541" s="140">
        <v>3.2312783744692999E-2</v>
      </c>
      <c r="D541" s="140">
        <v>1.449772373552886</v>
      </c>
      <c r="E541" s="140">
        <v>0.17883348045123901</v>
      </c>
      <c r="F541" s="140">
        <v>2.9871573212828E-2</v>
      </c>
      <c r="H541" s="133">
        <f t="shared" si="40"/>
        <v>3078.6452461007361</v>
      </c>
      <c r="I541" s="48"/>
      <c r="K541" s="48"/>
      <c r="Q541" s="133">
        <f t="shared" si="41"/>
        <v>3110.0777544117955</v>
      </c>
      <c r="R541" s="133">
        <f t="shared" si="42"/>
        <v>3141.8245878059652</v>
      </c>
      <c r="S541" s="133">
        <f t="shared" si="43"/>
        <v>3173.888889534077</v>
      </c>
      <c r="T541" s="133">
        <f t="shared" si="44"/>
        <v>3206.2738342794696</v>
      </c>
      <c r="X541" s="125"/>
    </row>
    <row r="542" spans="2:24" ht="14.25" customHeight="1" x14ac:dyDescent="0.35">
      <c r="B542" s="140">
        <v>2.364828458485889</v>
      </c>
      <c r="C542" s="140">
        <v>4.3184556420534002E-2</v>
      </c>
      <c r="D542" s="140">
        <v>0.992968521675761</v>
      </c>
      <c r="E542" s="140">
        <v>0.18152211545821401</v>
      </c>
      <c r="F542" s="140">
        <v>4.0565608630450001E-2</v>
      </c>
      <c r="H542" s="133">
        <f t="shared" si="40"/>
        <v>3145.8380858561859</v>
      </c>
      <c r="I542" s="48"/>
      <c r="K542" s="48"/>
      <c r="Q542" s="133">
        <f t="shared" si="41"/>
        <v>3179.6967524921492</v>
      </c>
      <c r="R542" s="133">
        <f t="shared" si="42"/>
        <v>3213.8940057944728</v>
      </c>
      <c r="S542" s="133">
        <f t="shared" si="43"/>
        <v>3248.4332316298196</v>
      </c>
      <c r="T542" s="133">
        <f t="shared" si="44"/>
        <v>3283.3178497235194</v>
      </c>
      <c r="X542" s="125"/>
    </row>
    <row r="543" spans="2:24" ht="14.25" customHeight="1" x14ac:dyDescent="0.35">
      <c r="B543" s="140">
        <v>3.2071910729746098</v>
      </c>
      <c r="C543" s="140">
        <v>-3.2332016711648008</v>
      </c>
      <c r="D543" s="140">
        <v>3.045258632501668</v>
      </c>
      <c r="E543" s="140">
        <v>0.27236945193135298</v>
      </c>
      <c r="F543" s="140">
        <v>3.9356383657009997E-2</v>
      </c>
      <c r="H543" s="133">
        <f t="shared" si="40"/>
        <v>-1129.1212211312604</v>
      </c>
      <c r="I543" s="48"/>
      <c r="K543" s="48"/>
      <c r="Q543" s="133">
        <f t="shared" si="41"/>
        <v>-1079.2371579427088</v>
      </c>
      <c r="R543" s="133">
        <f t="shared" si="42"/>
        <v>-1028.8542541222691</v>
      </c>
      <c r="S543" s="133">
        <f t="shared" si="43"/>
        <v>-977.96752126362662</v>
      </c>
      <c r="T543" s="133">
        <f t="shared" si="44"/>
        <v>-926.57192107639776</v>
      </c>
      <c r="X543" s="125"/>
    </row>
    <row r="544" spans="2:24" ht="14.25" customHeight="1" x14ac:dyDescent="0.35">
      <c r="B544" s="140">
        <v>23.532211431209682</v>
      </c>
      <c r="C544" s="140">
        <v>-2.0217611852412869</v>
      </c>
      <c r="D544" s="140">
        <v>4.35385049122051</v>
      </c>
      <c r="E544" s="140">
        <v>0.33498911110728202</v>
      </c>
      <c r="F544" s="140">
        <v>5.9265225483346E-2</v>
      </c>
      <c r="H544" s="133">
        <f t="shared" si="40"/>
        <v>285.43172230177288</v>
      </c>
      <c r="I544" s="48"/>
      <c r="K544" s="48"/>
      <c r="Q544" s="133">
        <f t="shared" si="41"/>
        <v>355.30598680986805</v>
      </c>
      <c r="R544" s="133">
        <f t="shared" si="42"/>
        <v>425.8789939630451</v>
      </c>
      <c r="S544" s="133">
        <f t="shared" si="43"/>
        <v>497.1577311877536</v>
      </c>
      <c r="T544" s="133">
        <f t="shared" si="44"/>
        <v>569.14925578470957</v>
      </c>
      <c r="X544" s="125"/>
    </row>
    <row r="545" spans="2:32" ht="14.25" customHeight="1" x14ac:dyDescent="0.35">
      <c r="B545" s="140">
        <v>2.3626118440769299</v>
      </c>
      <c r="C545" s="140">
        <v>4.3008349302712003E-2</v>
      </c>
      <c r="D545" s="140">
        <v>0.994317598789904</v>
      </c>
      <c r="E545" s="140">
        <v>0.18155091129074399</v>
      </c>
      <c r="F545" s="140">
        <v>4.0540449443898001E-2</v>
      </c>
      <c r="H545" s="133">
        <f t="shared" si="40"/>
        <v>3145.5944922842837</v>
      </c>
      <c r="I545" s="48"/>
      <c r="K545" s="48"/>
      <c r="Q545" s="133">
        <f t="shared" si="41"/>
        <v>3179.450861343671</v>
      </c>
      <c r="R545" s="133">
        <f t="shared" si="42"/>
        <v>3213.6457940936525</v>
      </c>
      <c r="S545" s="133">
        <f t="shared" si="43"/>
        <v>3248.1826761711336</v>
      </c>
      <c r="T545" s="133">
        <f t="shared" si="44"/>
        <v>3283.0649270693903</v>
      </c>
      <c r="X545" s="125"/>
    </row>
    <row r="546" spans="2:32" ht="14.25" customHeight="1" x14ac:dyDescent="0.35">
      <c r="B546" s="140">
        <v>8.7801892735771805</v>
      </c>
      <c r="C546" s="140">
        <v>6.7669791752645994E-2</v>
      </c>
      <c r="D546" s="140">
        <v>0.67890810329089901</v>
      </c>
      <c r="E546" s="140">
        <v>3.9445326659619997E-3</v>
      </c>
      <c r="F546" s="140">
        <v>7.2913189495684996E-2</v>
      </c>
      <c r="H546" s="133">
        <f t="shared" si="40"/>
        <v>2718.2031270542529</v>
      </c>
      <c r="I546" s="48"/>
      <c r="K546" s="48"/>
      <c r="Q546" s="133">
        <f t="shared" si="41"/>
        <v>2755.9275043337561</v>
      </c>
      <c r="R546" s="133">
        <f t="shared" si="42"/>
        <v>2794.0291253860551</v>
      </c>
      <c r="S546" s="133">
        <f t="shared" si="43"/>
        <v>2832.5117626488773</v>
      </c>
      <c r="T546" s="133">
        <f t="shared" si="44"/>
        <v>2871.3792262843272</v>
      </c>
      <c r="X546" s="125"/>
    </row>
    <row r="547" spans="2:32" ht="14.25" customHeight="1" x14ac:dyDescent="0.35">
      <c r="B547" s="140">
        <v>1.612591243728035</v>
      </c>
      <c r="C547" s="140">
        <v>5.4863093767595003E-2</v>
      </c>
      <c r="D547" s="140">
        <v>1.1425663595544899</v>
      </c>
      <c r="E547" s="140">
        <v>0.18684401919465299</v>
      </c>
      <c r="F547" s="140">
        <v>3.4489119984091002E-2</v>
      </c>
      <c r="H547" s="133">
        <f t="shared" si="40"/>
        <v>3101.0567682200435</v>
      </c>
      <c r="I547" s="48"/>
      <c r="K547" s="48"/>
      <c r="Q547" s="133">
        <f t="shared" si="41"/>
        <v>3133.2569136969787</v>
      </c>
      <c r="R547" s="133">
        <f t="shared" si="42"/>
        <v>3165.7790606286826</v>
      </c>
      <c r="S547" s="133">
        <f t="shared" si="43"/>
        <v>3198.626429029704</v>
      </c>
      <c r="T547" s="133">
        <f t="shared" si="44"/>
        <v>3231.802271114735</v>
      </c>
      <c r="X547" s="125"/>
    </row>
    <row r="548" spans="2:32" ht="14.25" customHeight="1" x14ac:dyDescent="0.35">
      <c r="B548" s="140">
        <v>36.171668373616633</v>
      </c>
      <c r="C548" s="140">
        <v>-3.1836260891415002E-2</v>
      </c>
      <c r="D548" s="140">
        <v>4.109662383581913</v>
      </c>
      <c r="E548" s="140">
        <v>6.4997955280369996E-3</v>
      </c>
      <c r="F548" s="140">
        <v>6.8285850893190003E-2</v>
      </c>
      <c r="H548" s="133">
        <f t="shared" si="40"/>
        <v>666.14687251653231</v>
      </c>
      <c r="I548" s="48"/>
      <c r="K548" s="48"/>
      <c r="Q548" s="133">
        <f t="shared" si="41"/>
        <v>721.70494553622711</v>
      </c>
      <c r="R548" s="133">
        <f t="shared" si="42"/>
        <v>777.81859928611948</v>
      </c>
      <c r="S548" s="133">
        <f t="shared" si="43"/>
        <v>834.49338957350983</v>
      </c>
      <c r="T548" s="133">
        <f t="shared" si="44"/>
        <v>891.73492776377498</v>
      </c>
      <c r="X548" s="125"/>
    </row>
    <row r="549" spans="2:32" ht="14.25" customHeight="1" x14ac:dyDescent="0.35">
      <c r="B549" s="140">
        <v>1.6095561610000002E-5</v>
      </c>
      <c r="C549" s="140">
        <v>-3.298636278619564</v>
      </c>
      <c r="D549" s="140">
        <v>5.0489989086106126</v>
      </c>
      <c r="E549" s="140">
        <v>1.164788782E-6</v>
      </c>
      <c r="F549" s="140">
        <v>1.8000051430157E-2</v>
      </c>
      <c r="H549" s="133">
        <f t="shared" si="40"/>
        <v>-2055.9238908597727</v>
      </c>
      <c r="I549" s="48"/>
      <c r="K549" s="48"/>
      <c r="Q549" s="133">
        <f t="shared" si="41"/>
        <v>-2018.4422745942948</v>
      </c>
      <c r="R549" s="133">
        <f t="shared" si="42"/>
        <v>-1980.5858421661619</v>
      </c>
      <c r="S549" s="133">
        <f t="shared" si="43"/>
        <v>-1942.3508454137477</v>
      </c>
      <c r="T549" s="133">
        <f t="shared" si="44"/>
        <v>-1903.733498693809</v>
      </c>
      <c r="X549" s="125"/>
    </row>
    <row r="550" spans="2:32" ht="14.25" customHeight="1" x14ac:dyDescent="0.35">
      <c r="B550" s="140">
        <v>2.364379820960576</v>
      </c>
      <c r="C550" s="140">
        <v>4.3217779904784002E-2</v>
      </c>
      <c r="D550" s="140">
        <v>0.99311468566652905</v>
      </c>
      <c r="E550" s="140">
        <v>0.181521176327402</v>
      </c>
      <c r="F550" s="140">
        <v>4.0561326900069E-2</v>
      </c>
      <c r="H550" s="133">
        <f t="shared" si="40"/>
        <v>3145.8388339225107</v>
      </c>
      <c r="I550" s="48"/>
      <c r="K550" s="48"/>
      <c r="Q550" s="133">
        <f t="shared" si="41"/>
        <v>3179.6963239413508</v>
      </c>
      <c r="R550" s="133">
        <f t="shared" si="42"/>
        <v>3213.8923888603786</v>
      </c>
      <c r="S550" s="133">
        <f t="shared" si="43"/>
        <v>3248.4304144285975</v>
      </c>
      <c r="T550" s="133">
        <f t="shared" si="44"/>
        <v>3283.3138202524983</v>
      </c>
      <c r="X550" s="125"/>
    </row>
    <row r="551" spans="2:32" ht="14.25" customHeight="1" x14ac:dyDescent="0.35">
      <c r="B551" s="140">
        <v>12.9981570883938</v>
      </c>
      <c r="C551" s="140">
        <v>-0.49200452474633399</v>
      </c>
      <c r="D551" s="140">
        <v>2.7627533696181779</v>
      </c>
      <c r="E551" s="140">
        <v>0.10403514580937</v>
      </c>
      <c r="F551" s="140">
        <v>5.9285201161236999E-2</v>
      </c>
      <c r="H551" s="133">
        <f t="shared" si="40"/>
        <v>2266.3775115328772</v>
      </c>
      <c r="I551" s="48"/>
      <c r="K551" s="48"/>
      <c r="Q551" s="133">
        <f t="shared" si="41"/>
        <v>2315.0678250800966</v>
      </c>
      <c r="R551" s="133">
        <f t="shared" si="42"/>
        <v>2364.2450417627883</v>
      </c>
      <c r="S551" s="133">
        <f t="shared" si="43"/>
        <v>2413.9140306123072</v>
      </c>
      <c r="T551" s="133">
        <f t="shared" si="44"/>
        <v>2464.0797093503211</v>
      </c>
      <c r="X551" s="125"/>
    </row>
    <row r="552" spans="2:32" ht="14.25" customHeight="1" x14ac:dyDescent="0.35">
      <c r="B552" s="140">
        <v>1.4854888114439659</v>
      </c>
      <c r="C552" s="140">
        <v>5.8558841572269003E-2</v>
      </c>
      <c r="D552" s="140">
        <v>1.1088085284568949</v>
      </c>
      <c r="E552" s="140">
        <v>0.18424325975508399</v>
      </c>
      <c r="F552" s="140">
        <v>3.4693906412378003E-2</v>
      </c>
      <c r="H552" s="133">
        <f t="shared" si="40"/>
        <v>3100.9570511303855</v>
      </c>
      <c r="I552" s="48"/>
      <c r="K552" s="48"/>
      <c r="Q552" s="133">
        <f t="shared" si="41"/>
        <v>3132.9213234700069</v>
      </c>
      <c r="R552" s="133">
        <f t="shared" si="42"/>
        <v>3165.2052385330253</v>
      </c>
      <c r="S552" s="133">
        <f t="shared" si="43"/>
        <v>3197.8119927466732</v>
      </c>
      <c r="T552" s="133">
        <f t="shared" si="44"/>
        <v>3230.7448145024587</v>
      </c>
      <c r="X552" s="125"/>
    </row>
    <row r="553" spans="2:32" ht="14.25" customHeight="1" x14ac:dyDescent="0.35">
      <c r="B553" s="140">
        <v>36.169770483651646</v>
      </c>
      <c r="C553" s="140">
        <v>0.10558556452573301</v>
      </c>
      <c r="D553" s="140">
        <v>2.5062879952290942</v>
      </c>
      <c r="E553" s="140">
        <v>5.579465972878E-3</v>
      </c>
      <c r="F553" s="140">
        <v>8.7298669381508001E-2</v>
      </c>
      <c r="H553" s="133">
        <f t="shared" si="40"/>
        <v>852.53271682674585</v>
      </c>
      <c r="I553" s="48"/>
      <c r="K553" s="48"/>
      <c r="Q553" s="133">
        <f t="shared" si="41"/>
        <v>907.53411976976076</v>
      </c>
      <c r="R553" s="133">
        <f t="shared" si="42"/>
        <v>963.08553674220639</v>
      </c>
      <c r="S553" s="133">
        <f t="shared" si="43"/>
        <v>1019.192467884377</v>
      </c>
      <c r="T553" s="133">
        <f t="shared" si="44"/>
        <v>1075.860468337969</v>
      </c>
      <c r="X553" s="125"/>
    </row>
    <row r="554" spans="2:32" ht="14.25" customHeight="1" x14ac:dyDescent="0.35">
      <c r="B554" s="140">
        <v>5.9684466427609131</v>
      </c>
      <c r="C554" s="140">
        <v>-0.64559753697813105</v>
      </c>
      <c r="D554" s="140">
        <v>5.0489992835099784</v>
      </c>
      <c r="E554" s="140">
        <v>5.1068076999999999E-8</v>
      </c>
      <c r="F554" s="140">
        <v>1.8000005202393001E-2</v>
      </c>
      <c r="H554" s="133">
        <f t="shared" si="40"/>
        <v>1814.6317115818649</v>
      </c>
      <c r="I554" s="48"/>
      <c r="K554" s="48"/>
      <c r="Q554" s="133">
        <f t="shared" si="41"/>
        <v>1852.1132508716551</v>
      </c>
      <c r="R554" s="133">
        <f t="shared" si="42"/>
        <v>1889.9696055543427</v>
      </c>
      <c r="S554" s="133">
        <f t="shared" si="43"/>
        <v>1928.2045237838583</v>
      </c>
      <c r="T554" s="133">
        <f t="shared" si="44"/>
        <v>1966.8217911956688</v>
      </c>
      <c r="X554" s="125"/>
    </row>
    <row r="555" spans="2:32" ht="14.25" customHeight="1" x14ac:dyDescent="0.35">
      <c r="B555" s="140">
        <v>7.674738422382732</v>
      </c>
      <c r="C555" s="140">
        <v>-1.9664563770301E-2</v>
      </c>
      <c r="D555" s="140">
        <v>0.222682468424452</v>
      </c>
      <c r="E555" s="140">
        <v>5.5477957401146E-2</v>
      </c>
      <c r="F555" s="140">
        <v>7.6245559832876994E-2</v>
      </c>
      <c r="H555" s="133">
        <f t="shared" si="40"/>
        <v>2869.7041230003774</v>
      </c>
      <c r="I555" s="48"/>
      <c r="K555" s="48"/>
      <c r="Q555" s="133">
        <f t="shared" si="41"/>
        <v>2909.002972330693</v>
      </c>
      <c r="R555" s="133">
        <f t="shared" si="42"/>
        <v>2948.6948101543121</v>
      </c>
      <c r="S555" s="133">
        <f t="shared" si="43"/>
        <v>2988.7835663561677</v>
      </c>
      <c r="T555" s="133">
        <f t="shared" si="44"/>
        <v>3029.2732101200422</v>
      </c>
      <c r="X555" s="125"/>
    </row>
    <row r="556" spans="2:32" ht="14.25" customHeight="1" x14ac:dyDescent="0.35">
      <c r="B556" s="140">
        <v>1.6124864812127291</v>
      </c>
      <c r="C556" s="140">
        <v>5.4852278969490999E-2</v>
      </c>
      <c r="D556" s="140">
        <v>1.1423264612374271</v>
      </c>
      <c r="E556" s="140">
        <v>0.18685984247245199</v>
      </c>
      <c r="F556" s="140">
        <v>3.4489522331010998E-2</v>
      </c>
      <c r="H556" s="133">
        <f t="shared" si="40"/>
        <v>3101.0137743147752</v>
      </c>
      <c r="I556" s="48"/>
      <c r="K556" s="48"/>
      <c r="Q556" s="133">
        <f t="shared" si="41"/>
        <v>3133.2135401485639</v>
      </c>
      <c r="R556" s="133">
        <f t="shared" si="42"/>
        <v>3165.7353036406903</v>
      </c>
      <c r="S556" s="133">
        <f t="shared" si="43"/>
        <v>3198.5822847677387</v>
      </c>
      <c r="T556" s="133">
        <f t="shared" si="44"/>
        <v>3231.7577357060568</v>
      </c>
      <c r="X556" s="125"/>
    </row>
    <row r="557" spans="2:32" ht="14.25" customHeight="1" x14ac:dyDescent="0.35">
      <c r="B557" s="140">
        <v>7.191351754119955</v>
      </c>
      <c r="C557" s="140">
        <v>5.5739112963872003E-2</v>
      </c>
      <c r="D557" s="140">
        <v>0.49189464738503402</v>
      </c>
      <c r="E557" s="140">
        <v>9.6708554525060997E-2</v>
      </c>
      <c r="F557" s="140">
        <v>6.5297421542379996E-2</v>
      </c>
      <c r="H557" s="133">
        <f t="shared" si="40"/>
        <v>2932.309786492578</v>
      </c>
      <c r="I557" s="48"/>
      <c r="K557" s="48"/>
      <c r="Q557" s="133">
        <f t="shared" si="41"/>
        <v>2970.2619816956312</v>
      </c>
      <c r="R557" s="133">
        <f t="shared" si="42"/>
        <v>3008.5936988507151</v>
      </c>
      <c r="S557" s="133">
        <f t="shared" si="43"/>
        <v>3047.3087331773499</v>
      </c>
      <c r="T557" s="133">
        <f t="shared" si="44"/>
        <v>3086.4109178472509</v>
      </c>
      <c r="X557" s="125"/>
    </row>
    <row r="558" spans="2:32" ht="14.25" customHeight="1" x14ac:dyDescent="0.35">
      <c r="B558" s="140">
        <v>10.014797893752061</v>
      </c>
      <c r="C558" s="140">
        <v>0.10666161777102399</v>
      </c>
      <c r="D558" s="140">
        <v>0.85911205935328305</v>
      </c>
      <c r="E558" s="140">
        <v>3.3501747715325998E-2</v>
      </c>
      <c r="F558" s="140">
        <v>6.7862307638649005E-2</v>
      </c>
      <c r="H558" s="133">
        <f t="shared" si="40"/>
        <v>2646.7966358482072</v>
      </c>
      <c r="I558" s="48"/>
      <c r="K558" s="48"/>
      <c r="Q558" s="133">
        <f t="shared" si="41"/>
        <v>2684.7706867533561</v>
      </c>
      <c r="R558" s="133">
        <f t="shared" si="42"/>
        <v>2723.1244781675568</v>
      </c>
      <c r="S558" s="133">
        <f t="shared" si="43"/>
        <v>2761.8618074958995</v>
      </c>
      <c r="T558" s="133">
        <f t="shared" si="44"/>
        <v>2800.9865101175246</v>
      </c>
      <c r="X558" s="125"/>
    </row>
    <row r="559" spans="2:32" ht="14.25" customHeight="1" x14ac:dyDescent="0.35">
      <c r="B559" s="48"/>
      <c r="C559" s="48"/>
      <c r="D559" s="48"/>
      <c r="E559" s="48"/>
      <c r="F559" s="48"/>
      <c r="H559" s="135"/>
      <c r="I559" s="48"/>
      <c r="K559" s="48"/>
      <c r="P559" s="13"/>
      <c r="Q559" s="135"/>
      <c r="R559" s="135"/>
      <c r="S559" s="135"/>
      <c r="T559" s="135"/>
      <c r="X559" s="142"/>
      <c r="Y559" s="48"/>
      <c r="Z559" s="48"/>
      <c r="AA559" s="48"/>
      <c r="AB559" s="48"/>
      <c r="AC559" s="48"/>
      <c r="AD559" s="143"/>
      <c r="AF559" s="143"/>
    </row>
    <row r="560" spans="2:32" ht="14.25" customHeight="1" x14ac:dyDescent="0.35">
      <c r="B560" s="48"/>
      <c r="C560" s="48"/>
      <c r="D560" s="48"/>
      <c r="E560" s="48"/>
      <c r="F560" s="48"/>
      <c r="H560" s="135"/>
      <c r="I560" s="48"/>
      <c r="K560" s="48"/>
      <c r="P560" s="13"/>
      <c r="Q560" s="135"/>
      <c r="R560" s="135"/>
      <c r="S560" s="135"/>
      <c r="T560" s="135"/>
      <c r="X560" s="142"/>
      <c r="Y560" s="48"/>
      <c r="Z560" s="48"/>
      <c r="AA560" s="48"/>
      <c r="AB560" s="48"/>
      <c r="AC560" s="48"/>
      <c r="AD560" s="143"/>
      <c r="AF560" s="143"/>
    </row>
    <row r="561" spans="2:32" ht="14.25" customHeight="1" x14ac:dyDescent="0.35">
      <c r="B561" s="48"/>
      <c r="C561" s="48"/>
      <c r="D561" s="48"/>
      <c r="E561" s="48"/>
      <c r="F561" s="48"/>
      <c r="H561" s="135"/>
      <c r="I561" s="48"/>
      <c r="K561" s="48"/>
      <c r="P561" s="13"/>
      <c r="Q561" s="135"/>
      <c r="R561" s="135"/>
      <c r="S561" s="135"/>
      <c r="T561" s="135"/>
      <c r="X561" s="142"/>
      <c r="Y561" s="48"/>
      <c r="Z561" s="48"/>
      <c r="AA561" s="48"/>
      <c r="AB561" s="48"/>
      <c r="AC561" s="48"/>
      <c r="AD561" s="143"/>
      <c r="AF561" s="143"/>
    </row>
    <row r="562" spans="2:32" ht="14.25" customHeight="1" x14ac:dyDescent="0.35">
      <c r="B562" s="48"/>
      <c r="C562" s="48"/>
      <c r="D562" s="48"/>
      <c r="E562" s="48"/>
      <c r="F562" s="48"/>
      <c r="H562" s="135"/>
      <c r="I562" s="48"/>
      <c r="K562" s="48"/>
      <c r="P562" s="13"/>
      <c r="Q562" s="135"/>
      <c r="R562" s="135"/>
      <c r="S562" s="135"/>
      <c r="T562" s="135"/>
      <c r="X562" s="48"/>
      <c r="Y562" s="48"/>
      <c r="Z562" s="48"/>
      <c r="AA562" s="48"/>
      <c r="AB562" s="48"/>
      <c r="AC562" s="48"/>
      <c r="AD562" s="143"/>
      <c r="AF562" s="143"/>
    </row>
    <row r="563" spans="2:32" ht="14.25" customHeight="1" x14ac:dyDescent="0.35">
      <c r="B563" s="48"/>
      <c r="C563" s="48"/>
      <c r="D563" s="48"/>
      <c r="E563" s="48"/>
      <c r="F563" s="48"/>
      <c r="H563" s="135"/>
      <c r="I563" s="48"/>
      <c r="K563" s="48"/>
      <c r="P563" s="13"/>
      <c r="Q563" s="135"/>
      <c r="R563" s="135"/>
      <c r="S563" s="135"/>
      <c r="T563" s="135"/>
      <c r="X563" s="48"/>
      <c r="Y563" s="48"/>
      <c r="Z563" s="48"/>
      <c r="AA563" s="48"/>
      <c r="AB563" s="48"/>
      <c r="AC563" s="48"/>
      <c r="AD563" s="143"/>
      <c r="AF563" s="143"/>
    </row>
    <row r="564" spans="2:32" ht="14.25" customHeight="1" x14ac:dyDescent="0.35">
      <c r="B564" s="48"/>
      <c r="C564" s="48"/>
      <c r="D564" s="48"/>
      <c r="E564" s="48"/>
      <c r="F564" s="48"/>
      <c r="H564" s="135"/>
      <c r="I564" s="48"/>
      <c r="K564" s="48"/>
      <c r="P564" s="13"/>
      <c r="Q564" s="135"/>
      <c r="R564" s="135"/>
      <c r="S564" s="135"/>
      <c r="T564" s="135"/>
      <c r="X564" s="48"/>
      <c r="Y564" s="48"/>
      <c r="Z564" s="48"/>
      <c r="AA564" s="48"/>
      <c r="AB564" s="48"/>
      <c r="AC564" s="48"/>
      <c r="AD564" s="143"/>
      <c r="AF564" s="143"/>
    </row>
    <row r="565" spans="2:32" ht="14.25" customHeight="1" x14ac:dyDescent="0.35">
      <c r="B565" s="48"/>
      <c r="C565" s="48"/>
      <c r="D565" s="48"/>
      <c r="E565" s="48"/>
      <c r="F565" s="48"/>
      <c r="H565" s="135"/>
      <c r="I565" s="48"/>
      <c r="K565" s="48"/>
      <c r="P565" s="13"/>
      <c r="Q565" s="135"/>
      <c r="R565" s="135"/>
      <c r="S565" s="135"/>
      <c r="T565" s="135"/>
      <c r="X565" s="48"/>
      <c r="Y565" s="48"/>
      <c r="Z565" s="48"/>
      <c r="AA565" s="48"/>
      <c r="AB565" s="48"/>
      <c r="AC565" s="48"/>
      <c r="AD565" s="143"/>
      <c r="AF565" s="143"/>
    </row>
    <row r="566" spans="2:32" ht="14.25" customHeight="1" x14ac:dyDescent="0.35">
      <c r="B566" s="48"/>
      <c r="C566" s="48"/>
      <c r="D566" s="48"/>
      <c r="E566" s="48"/>
      <c r="F566" s="48"/>
      <c r="H566" s="135"/>
      <c r="I566" s="48"/>
      <c r="K566" s="48"/>
      <c r="P566" s="13"/>
      <c r="Q566" s="135"/>
      <c r="R566" s="135"/>
      <c r="S566" s="135"/>
      <c r="T566" s="135"/>
      <c r="X566" s="48"/>
      <c r="Y566" s="48"/>
      <c r="Z566" s="48"/>
      <c r="AA566" s="48"/>
      <c r="AB566" s="48"/>
      <c r="AC566" s="48"/>
      <c r="AD566" s="143"/>
      <c r="AF566" s="143"/>
    </row>
    <row r="567" spans="2:32" ht="14.25" customHeight="1" x14ac:dyDescent="0.35">
      <c r="B567" s="48"/>
      <c r="C567" s="48"/>
      <c r="D567" s="48"/>
      <c r="E567" s="48"/>
      <c r="F567" s="48"/>
      <c r="H567" s="135"/>
      <c r="I567" s="48"/>
      <c r="K567" s="48"/>
      <c r="P567" s="13"/>
      <c r="Q567" s="135"/>
      <c r="R567" s="135"/>
      <c r="S567" s="135"/>
      <c r="T567" s="135"/>
      <c r="X567" s="48"/>
      <c r="Y567" s="48"/>
      <c r="Z567" s="48"/>
      <c r="AA567" s="48"/>
      <c r="AB567" s="48"/>
      <c r="AC567" s="48"/>
      <c r="AD567" s="143"/>
      <c r="AF567" s="143"/>
    </row>
    <row r="568" spans="2:32" ht="14.25" customHeight="1" x14ac:dyDescent="0.35">
      <c r="B568" s="48"/>
      <c r="C568" s="48"/>
      <c r="D568" s="48"/>
      <c r="E568" s="48"/>
      <c r="F568" s="48"/>
      <c r="H568" s="135"/>
      <c r="I568" s="48"/>
      <c r="K568" s="48"/>
      <c r="P568" s="13"/>
      <c r="Q568" s="135"/>
      <c r="R568" s="135"/>
      <c r="S568" s="135"/>
      <c r="T568" s="135"/>
      <c r="X568" s="48"/>
      <c r="Y568" s="48"/>
      <c r="Z568" s="48"/>
      <c r="AA568" s="48"/>
      <c r="AB568" s="48"/>
      <c r="AC568" s="48"/>
      <c r="AD568" s="143"/>
      <c r="AF568" s="143"/>
    </row>
    <row r="569" spans="2:32" ht="14.25" customHeight="1" x14ac:dyDescent="0.35">
      <c r="B569" s="48"/>
      <c r="C569" s="48"/>
      <c r="D569" s="48"/>
      <c r="E569" s="48"/>
      <c r="F569" s="48"/>
      <c r="H569" s="135"/>
      <c r="I569" s="48"/>
      <c r="K569" s="48"/>
      <c r="P569" s="13"/>
      <c r="Q569" s="135"/>
      <c r="R569" s="135"/>
      <c r="S569" s="135"/>
      <c r="T569" s="135"/>
      <c r="X569" s="48"/>
      <c r="Y569" s="48"/>
      <c r="Z569" s="48"/>
      <c r="AA569" s="48"/>
      <c r="AB569" s="48"/>
      <c r="AC569" s="48"/>
      <c r="AD569" s="143"/>
      <c r="AF569" s="143"/>
    </row>
    <row r="570" spans="2:32" ht="14.25" customHeight="1" x14ac:dyDescent="0.35">
      <c r="B570" s="48"/>
      <c r="C570" s="48"/>
      <c r="D570" s="48"/>
      <c r="E570" s="48"/>
      <c r="F570" s="48"/>
      <c r="H570" s="135"/>
      <c r="I570" s="48"/>
      <c r="K570" s="48"/>
      <c r="P570" s="13"/>
      <c r="Q570" s="135"/>
      <c r="R570" s="135"/>
      <c r="S570" s="135"/>
      <c r="T570" s="135"/>
      <c r="X570" s="48"/>
      <c r="Y570" s="48"/>
      <c r="Z570" s="48"/>
      <c r="AA570" s="48"/>
      <c r="AB570" s="48"/>
      <c r="AC570" s="48"/>
      <c r="AD570" s="143"/>
      <c r="AF570" s="143"/>
    </row>
    <row r="571" spans="2:32" ht="14.25" customHeight="1" x14ac:dyDescent="0.35">
      <c r="B571" s="48"/>
      <c r="C571" s="48"/>
      <c r="D571" s="48"/>
      <c r="E571" s="48"/>
      <c r="F571" s="48"/>
      <c r="H571" s="135"/>
      <c r="I571" s="48"/>
      <c r="K571" s="48"/>
      <c r="P571" s="13"/>
      <c r="Q571" s="135"/>
      <c r="R571" s="135"/>
      <c r="S571" s="135"/>
      <c r="T571" s="135"/>
      <c r="X571" s="48"/>
      <c r="Y571" s="48"/>
      <c r="Z571" s="48"/>
      <c r="AA571" s="48"/>
      <c r="AB571" s="48"/>
      <c r="AC571" s="48"/>
      <c r="AD571" s="143"/>
      <c r="AF571" s="143"/>
    </row>
    <row r="572" spans="2:32" ht="14.25" customHeight="1" x14ac:dyDescent="0.35">
      <c r="B572" s="48"/>
      <c r="C572" s="48"/>
      <c r="D572" s="48"/>
      <c r="E572" s="48"/>
      <c r="F572" s="48"/>
      <c r="H572" s="135"/>
      <c r="I572" s="48"/>
      <c r="K572" s="48"/>
      <c r="P572" s="13"/>
      <c r="Q572" s="135"/>
      <c r="R572" s="135"/>
      <c r="S572" s="135"/>
      <c r="T572" s="135"/>
      <c r="X572" s="48"/>
      <c r="Y572" s="48"/>
      <c r="Z572" s="48"/>
      <c r="AA572" s="48"/>
      <c r="AB572" s="48"/>
      <c r="AC572" s="48"/>
      <c r="AD572" s="143"/>
      <c r="AF572" s="143"/>
    </row>
    <row r="573" spans="2:32" ht="14.25" customHeight="1" x14ac:dyDescent="0.35">
      <c r="B573" s="48"/>
      <c r="C573" s="48"/>
      <c r="D573" s="48"/>
      <c r="E573" s="48"/>
      <c r="F573" s="48"/>
      <c r="H573" s="135"/>
      <c r="I573" s="48"/>
      <c r="K573" s="48"/>
      <c r="P573" s="13"/>
      <c r="Q573" s="135"/>
      <c r="R573" s="135"/>
      <c r="S573" s="135"/>
      <c r="T573" s="135"/>
      <c r="X573" s="48"/>
      <c r="Y573" s="48"/>
      <c r="Z573" s="48"/>
      <c r="AA573" s="48"/>
      <c r="AB573" s="48"/>
      <c r="AC573" s="48"/>
      <c r="AD573" s="143"/>
      <c r="AF573" s="143"/>
    </row>
    <row r="574" spans="2:32" ht="14.25" customHeight="1" x14ac:dyDescent="0.35">
      <c r="B574" s="48"/>
      <c r="C574" s="48"/>
      <c r="D574" s="48"/>
      <c r="E574" s="48"/>
      <c r="F574" s="48"/>
      <c r="H574" s="135"/>
      <c r="I574" s="48"/>
      <c r="K574" s="48"/>
      <c r="P574" s="13"/>
      <c r="Q574" s="135"/>
      <c r="R574" s="135"/>
      <c r="S574" s="135"/>
      <c r="T574" s="135"/>
      <c r="X574" s="48"/>
      <c r="Y574" s="48"/>
      <c r="Z574" s="48"/>
      <c r="AA574" s="48"/>
      <c r="AB574" s="48"/>
      <c r="AC574" s="48"/>
      <c r="AD574" s="143"/>
      <c r="AF574" s="143"/>
    </row>
    <row r="575" spans="2:32" ht="14.25" customHeight="1" x14ac:dyDescent="0.35">
      <c r="B575" s="48"/>
      <c r="C575" s="48"/>
      <c r="D575" s="48"/>
      <c r="E575" s="48"/>
      <c r="F575" s="48"/>
      <c r="H575" s="135"/>
      <c r="I575" s="48"/>
      <c r="K575" s="48"/>
      <c r="P575" s="13"/>
      <c r="Q575" s="135"/>
      <c r="R575" s="135"/>
      <c r="S575" s="135"/>
      <c r="T575" s="135"/>
      <c r="X575" s="48"/>
      <c r="Y575" s="48"/>
      <c r="Z575" s="48"/>
      <c r="AA575" s="48"/>
      <c r="AB575" s="48"/>
      <c r="AC575" s="48"/>
      <c r="AD575" s="143"/>
      <c r="AF575" s="143"/>
    </row>
    <row r="576" spans="2:32" ht="14.25" customHeight="1" x14ac:dyDescent="0.35">
      <c r="B576" s="48"/>
      <c r="C576" s="48"/>
      <c r="D576" s="48"/>
      <c r="E576" s="48"/>
      <c r="F576" s="48"/>
      <c r="H576" s="135"/>
      <c r="I576" s="48"/>
      <c r="K576" s="48"/>
      <c r="P576" s="13"/>
      <c r="Q576" s="135"/>
      <c r="R576" s="135"/>
      <c r="S576" s="135"/>
      <c r="T576" s="135"/>
      <c r="X576" s="48"/>
      <c r="Y576" s="48"/>
      <c r="Z576" s="48"/>
      <c r="AA576" s="48"/>
      <c r="AB576" s="48"/>
      <c r="AC576" s="48"/>
      <c r="AD576" s="143"/>
      <c r="AF576" s="143"/>
    </row>
    <row r="577" spans="2:32" ht="14.25" customHeight="1" x14ac:dyDescent="0.35">
      <c r="B577" s="48"/>
      <c r="C577" s="48"/>
      <c r="D577" s="48"/>
      <c r="E577" s="48"/>
      <c r="F577" s="48"/>
      <c r="H577" s="135"/>
      <c r="I577" s="48"/>
      <c r="K577" s="48"/>
      <c r="P577" s="13"/>
      <c r="Q577" s="135"/>
      <c r="R577" s="135"/>
      <c r="S577" s="135"/>
      <c r="T577" s="135"/>
      <c r="X577" s="48"/>
      <c r="Y577" s="48"/>
      <c r="Z577" s="48"/>
      <c r="AA577" s="48"/>
      <c r="AB577" s="48"/>
      <c r="AC577" s="48"/>
      <c r="AD577" s="143"/>
      <c r="AF577" s="143"/>
    </row>
    <row r="578" spans="2:32" ht="14.25" customHeight="1" x14ac:dyDescent="0.35">
      <c r="B578" s="48"/>
      <c r="C578" s="48"/>
      <c r="D578" s="48"/>
      <c r="E578" s="48"/>
      <c r="F578" s="48"/>
      <c r="H578" s="135"/>
      <c r="I578" s="48"/>
      <c r="K578" s="48"/>
      <c r="P578" s="13"/>
      <c r="Q578" s="135"/>
      <c r="R578" s="135"/>
      <c r="S578" s="135"/>
      <c r="T578" s="135"/>
      <c r="X578" s="48"/>
      <c r="Y578" s="48"/>
      <c r="Z578" s="48"/>
      <c r="AA578" s="48"/>
      <c r="AB578" s="48"/>
      <c r="AC578" s="48"/>
      <c r="AD578" s="143"/>
      <c r="AF578" s="143"/>
    </row>
    <row r="579" spans="2:32" ht="14.25" customHeight="1" x14ac:dyDescent="0.35">
      <c r="B579" s="48"/>
      <c r="C579" s="48"/>
      <c r="D579" s="48"/>
      <c r="E579" s="48"/>
      <c r="F579" s="48"/>
      <c r="H579" s="135"/>
      <c r="I579" s="48"/>
      <c r="K579" s="48"/>
      <c r="P579" s="13"/>
      <c r="Q579" s="135"/>
      <c r="R579" s="135"/>
      <c r="S579" s="135"/>
      <c r="T579" s="135"/>
      <c r="X579" s="48"/>
      <c r="Y579" s="48"/>
      <c r="Z579" s="48"/>
      <c r="AA579" s="48"/>
      <c r="AB579" s="48"/>
      <c r="AC579" s="48"/>
      <c r="AD579" s="143"/>
      <c r="AF579" s="143"/>
    </row>
    <row r="580" spans="2:32" ht="14.25" customHeight="1" x14ac:dyDescent="0.35">
      <c r="B580" s="48"/>
      <c r="C580" s="48"/>
      <c r="D580" s="48"/>
      <c r="E580" s="48"/>
      <c r="F580" s="48"/>
      <c r="H580" s="135"/>
      <c r="I580" s="48"/>
      <c r="K580" s="48"/>
      <c r="P580" s="13"/>
      <c r="Q580" s="135"/>
      <c r="R580" s="135"/>
      <c r="S580" s="135"/>
      <c r="T580" s="135"/>
      <c r="X580" s="48"/>
      <c r="Y580" s="48"/>
      <c r="Z580" s="48"/>
      <c r="AA580" s="48"/>
      <c r="AB580" s="48"/>
      <c r="AC580" s="48"/>
      <c r="AD580" s="143"/>
      <c r="AF580" s="143"/>
    </row>
    <row r="581" spans="2:32" ht="14.25" customHeight="1" x14ac:dyDescent="0.35">
      <c r="B581" s="48"/>
      <c r="C581" s="48"/>
      <c r="D581" s="48"/>
      <c r="E581" s="48"/>
      <c r="F581" s="48"/>
      <c r="H581" s="135"/>
      <c r="I581" s="48"/>
      <c r="K581" s="48"/>
      <c r="P581" s="13"/>
      <c r="Q581" s="135"/>
      <c r="R581" s="135"/>
      <c r="S581" s="135"/>
      <c r="T581" s="135"/>
      <c r="X581" s="48"/>
      <c r="Y581" s="48"/>
      <c r="Z581" s="48"/>
      <c r="AA581" s="48"/>
      <c r="AB581" s="48"/>
      <c r="AC581" s="48"/>
      <c r="AD581" s="143"/>
      <c r="AF581" s="143"/>
    </row>
    <row r="582" spans="2:32" ht="14.25" customHeight="1" x14ac:dyDescent="0.35">
      <c r="B582" s="48"/>
      <c r="C582" s="48"/>
      <c r="D582" s="48"/>
      <c r="E582" s="48"/>
      <c r="F582" s="48"/>
      <c r="H582" s="135"/>
      <c r="I582" s="48"/>
      <c r="K582" s="48"/>
      <c r="P582" s="13"/>
      <c r="Q582" s="135"/>
      <c r="R582" s="135"/>
      <c r="S582" s="135"/>
      <c r="T582" s="135"/>
      <c r="X582" s="48"/>
      <c r="Y582" s="48"/>
      <c r="Z582" s="48"/>
      <c r="AA582" s="48"/>
      <c r="AB582" s="48"/>
      <c r="AC582" s="48"/>
      <c r="AD582" s="143"/>
      <c r="AF582" s="143"/>
    </row>
    <row r="583" spans="2:32" ht="14.25" customHeight="1" x14ac:dyDescent="0.35">
      <c r="B583" s="48"/>
      <c r="C583" s="48"/>
      <c r="D583" s="48"/>
      <c r="E583" s="48"/>
      <c r="F583" s="48"/>
      <c r="H583" s="135"/>
      <c r="I583" s="48"/>
      <c r="K583" s="48"/>
      <c r="P583" s="13"/>
      <c r="Q583" s="135"/>
      <c r="R583" s="135"/>
      <c r="S583" s="135"/>
      <c r="T583" s="135"/>
      <c r="X583" s="48"/>
      <c r="Y583" s="48"/>
      <c r="Z583" s="48"/>
      <c r="AA583" s="48"/>
      <c r="AB583" s="48"/>
      <c r="AC583" s="48"/>
      <c r="AD583" s="143"/>
      <c r="AF583" s="143"/>
    </row>
    <row r="584" spans="2:32" ht="14.25" customHeight="1" x14ac:dyDescent="0.35">
      <c r="B584" s="48"/>
      <c r="C584" s="48"/>
      <c r="D584" s="48"/>
      <c r="E584" s="48"/>
      <c r="F584" s="48"/>
      <c r="H584" s="135"/>
      <c r="I584" s="48"/>
      <c r="K584" s="48"/>
      <c r="P584" s="13"/>
      <c r="Q584" s="135"/>
      <c r="R584" s="135"/>
      <c r="S584" s="135"/>
      <c r="T584" s="135"/>
      <c r="X584" s="48"/>
      <c r="Y584" s="48"/>
      <c r="Z584" s="48"/>
      <c r="AA584" s="48"/>
      <c r="AB584" s="48"/>
      <c r="AC584" s="48"/>
      <c r="AD584" s="143"/>
      <c r="AF584" s="143"/>
    </row>
    <row r="585" spans="2:32" ht="14.25" customHeight="1" x14ac:dyDescent="0.35">
      <c r="B585" s="48"/>
      <c r="C585" s="48"/>
      <c r="D585" s="48"/>
      <c r="E585" s="48"/>
      <c r="F585" s="48"/>
      <c r="H585" s="135"/>
      <c r="I585" s="48"/>
      <c r="K585" s="48"/>
      <c r="P585" s="13"/>
      <c r="Q585" s="135"/>
      <c r="R585" s="135"/>
      <c r="S585" s="135"/>
      <c r="T585" s="135"/>
      <c r="X585" s="48"/>
      <c r="Y585" s="48"/>
      <c r="Z585" s="48"/>
      <c r="AA585" s="48"/>
      <c r="AB585" s="48"/>
      <c r="AC585" s="48"/>
      <c r="AD585" s="143"/>
      <c r="AF585" s="143"/>
    </row>
    <row r="586" spans="2:32" ht="14.25" customHeight="1" x14ac:dyDescent="0.35">
      <c r="B586" s="48"/>
      <c r="C586" s="48"/>
      <c r="D586" s="48"/>
      <c r="E586" s="48"/>
      <c r="F586" s="48"/>
      <c r="H586" s="135"/>
      <c r="I586" s="48"/>
      <c r="K586" s="48"/>
      <c r="P586" s="13"/>
      <c r="Q586" s="135"/>
      <c r="R586" s="135"/>
      <c r="S586" s="135"/>
      <c r="T586" s="135"/>
      <c r="X586" s="48"/>
      <c r="Y586" s="48"/>
      <c r="Z586" s="48"/>
      <c r="AA586" s="48"/>
      <c r="AB586" s="48"/>
      <c r="AC586" s="48"/>
      <c r="AD586" s="143"/>
      <c r="AF586" s="143"/>
    </row>
    <row r="587" spans="2:32" ht="14.25" customHeight="1" x14ac:dyDescent="0.35">
      <c r="B587" s="48"/>
      <c r="C587" s="48"/>
      <c r="D587" s="48"/>
      <c r="E587" s="48"/>
      <c r="F587" s="48"/>
      <c r="H587" s="135"/>
      <c r="I587" s="48"/>
      <c r="K587" s="48"/>
      <c r="P587" s="13"/>
      <c r="Q587" s="135"/>
      <c r="R587" s="135"/>
      <c r="S587" s="135"/>
      <c r="T587" s="135"/>
      <c r="X587" s="48"/>
      <c r="Y587" s="48"/>
      <c r="Z587" s="48"/>
      <c r="AA587" s="48"/>
      <c r="AB587" s="48"/>
      <c r="AC587" s="48"/>
      <c r="AD587" s="143"/>
      <c r="AF587" s="143"/>
    </row>
    <row r="588" spans="2:32" ht="14.25" customHeight="1" x14ac:dyDescent="0.35">
      <c r="B588" s="48"/>
      <c r="C588" s="48"/>
      <c r="D588" s="48"/>
      <c r="E588" s="48"/>
      <c r="F588" s="48"/>
      <c r="H588" s="135"/>
      <c r="I588" s="48"/>
      <c r="K588" s="48"/>
      <c r="P588" s="13"/>
      <c r="Q588" s="135"/>
      <c r="R588" s="135"/>
      <c r="S588" s="135"/>
      <c r="T588" s="135"/>
      <c r="X588" s="48"/>
      <c r="Y588" s="48"/>
      <c r="Z588" s="48"/>
      <c r="AA588" s="48"/>
      <c r="AB588" s="48"/>
      <c r="AC588" s="48"/>
      <c r="AD588" s="143"/>
      <c r="AF588" s="143"/>
    </row>
    <row r="589" spans="2:32" ht="14.25" customHeight="1" x14ac:dyDescent="0.35">
      <c r="B589" s="48"/>
      <c r="C589" s="48"/>
      <c r="D589" s="48"/>
      <c r="E589" s="48"/>
      <c r="F589" s="48"/>
      <c r="H589" s="135"/>
      <c r="I589" s="48"/>
      <c r="K589" s="48"/>
      <c r="P589" s="13"/>
      <c r="Q589" s="135"/>
      <c r="R589" s="135"/>
      <c r="S589" s="135"/>
      <c r="T589" s="135"/>
      <c r="X589" s="48"/>
      <c r="Y589" s="48"/>
      <c r="Z589" s="48"/>
      <c r="AA589" s="48"/>
      <c r="AB589" s="48"/>
      <c r="AC589" s="48"/>
      <c r="AD589" s="143"/>
      <c r="AF589" s="143"/>
    </row>
    <row r="590" spans="2:32" ht="14.25" customHeight="1" x14ac:dyDescent="0.35">
      <c r="B590" s="48"/>
      <c r="C590" s="48"/>
      <c r="D590" s="48"/>
      <c r="E590" s="48"/>
      <c r="F590" s="48"/>
      <c r="H590" s="135"/>
      <c r="I590" s="48"/>
      <c r="K590" s="48"/>
      <c r="P590" s="13"/>
      <c r="Q590" s="135"/>
      <c r="R590" s="135"/>
      <c r="S590" s="135"/>
      <c r="T590" s="135"/>
      <c r="X590" s="48"/>
      <c r="Y590" s="48"/>
      <c r="Z590" s="48"/>
      <c r="AA590" s="48"/>
      <c r="AB590" s="48"/>
      <c r="AC590" s="48"/>
      <c r="AD590" s="143"/>
      <c r="AF590" s="143"/>
    </row>
    <row r="591" spans="2:32" ht="14.25" customHeight="1" x14ac:dyDescent="0.35">
      <c r="B591" s="48"/>
      <c r="C591" s="48"/>
      <c r="D591" s="48"/>
      <c r="E591" s="48"/>
      <c r="F591" s="48"/>
      <c r="H591" s="135"/>
      <c r="I591" s="48"/>
      <c r="K591" s="48"/>
      <c r="P591" s="13"/>
      <c r="Q591" s="135"/>
      <c r="R591" s="135"/>
      <c r="S591" s="135"/>
      <c r="T591" s="135"/>
      <c r="X591" s="48"/>
      <c r="Y591" s="48"/>
      <c r="Z591" s="48"/>
      <c r="AA591" s="48"/>
      <c r="AB591" s="48"/>
      <c r="AC591" s="48"/>
      <c r="AD591" s="143"/>
      <c r="AF591" s="143"/>
    </row>
    <row r="592" spans="2:32" ht="14.25" customHeight="1" x14ac:dyDescent="0.35">
      <c r="B592" s="48"/>
      <c r="C592" s="48"/>
      <c r="D592" s="48"/>
      <c r="E592" s="48"/>
      <c r="F592" s="48"/>
      <c r="H592" s="135"/>
      <c r="I592" s="48"/>
      <c r="K592" s="48"/>
      <c r="P592" s="13"/>
      <c r="Q592" s="135"/>
      <c r="R592" s="135"/>
      <c r="S592" s="135"/>
      <c r="T592" s="135"/>
      <c r="X592" s="48"/>
      <c r="Y592" s="48"/>
      <c r="Z592" s="48"/>
      <c r="AA592" s="48"/>
      <c r="AB592" s="48"/>
      <c r="AC592" s="48"/>
      <c r="AD592" s="143"/>
      <c r="AF592" s="143"/>
    </row>
    <row r="593" spans="2:32" ht="14.25" customHeight="1" x14ac:dyDescent="0.35">
      <c r="B593" s="48"/>
      <c r="C593" s="48"/>
      <c r="D593" s="48"/>
      <c r="E593" s="48"/>
      <c r="F593" s="48"/>
      <c r="H593" s="135"/>
      <c r="I593" s="48"/>
      <c r="K593" s="48"/>
      <c r="P593" s="13"/>
      <c r="Q593" s="135"/>
      <c r="R593" s="135"/>
      <c r="S593" s="135"/>
      <c r="T593" s="135"/>
      <c r="X593" s="48"/>
      <c r="Y593" s="48"/>
      <c r="Z593" s="48"/>
      <c r="AA593" s="48"/>
      <c r="AB593" s="48"/>
      <c r="AC593" s="48"/>
      <c r="AD593" s="143"/>
      <c r="AF593" s="143"/>
    </row>
    <row r="594" spans="2:32" ht="14.25" customHeight="1" x14ac:dyDescent="0.35">
      <c r="B594" s="48"/>
      <c r="C594" s="48"/>
      <c r="D594" s="48"/>
      <c r="E594" s="48"/>
      <c r="F594" s="48"/>
      <c r="H594" s="135"/>
      <c r="I594" s="48"/>
      <c r="K594" s="48"/>
      <c r="P594" s="13"/>
      <c r="Q594" s="135"/>
      <c r="R594" s="135"/>
      <c r="S594" s="135"/>
      <c r="T594" s="135"/>
      <c r="X594" s="48"/>
      <c r="Y594" s="48"/>
      <c r="Z594" s="48"/>
      <c r="AA594" s="48"/>
      <c r="AB594" s="48"/>
      <c r="AC594" s="48"/>
      <c r="AD594" s="143"/>
      <c r="AF594" s="143"/>
    </row>
    <row r="595" spans="2:32" ht="14.25" customHeight="1" x14ac:dyDescent="0.35">
      <c r="B595" s="48"/>
      <c r="C595" s="48"/>
      <c r="D595" s="48"/>
      <c r="E595" s="48"/>
      <c r="F595" s="48"/>
      <c r="H595" s="135"/>
      <c r="I595" s="48"/>
      <c r="K595" s="48"/>
      <c r="P595" s="13"/>
      <c r="Q595" s="135"/>
      <c r="R595" s="135"/>
      <c r="S595" s="135"/>
      <c r="T595" s="135"/>
      <c r="X595" s="48"/>
      <c r="Y595" s="48"/>
      <c r="Z595" s="48"/>
      <c r="AA595" s="48"/>
      <c r="AB595" s="48"/>
      <c r="AC595" s="48"/>
      <c r="AD595" s="143"/>
      <c r="AF595" s="143"/>
    </row>
    <row r="596" spans="2:32" ht="14.25" customHeight="1" x14ac:dyDescent="0.35">
      <c r="B596" s="48"/>
      <c r="C596" s="48"/>
      <c r="D596" s="48"/>
      <c r="E596" s="48"/>
      <c r="F596" s="48"/>
      <c r="H596" s="135"/>
      <c r="I596" s="48"/>
      <c r="K596" s="48"/>
      <c r="P596" s="13"/>
      <c r="Q596" s="135"/>
      <c r="R596" s="135"/>
      <c r="S596" s="135"/>
      <c r="T596" s="135"/>
      <c r="X596" s="48"/>
      <c r="Y596" s="48"/>
      <c r="Z596" s="48"/>
      <c r="AA596" s="48"/>
      <c r="AB596" s="48"/>
      <c r="AC596" s="48"/>
      <c r="AD596" s="143"/>
      <c r="AF596" s="143"/>
    </row>
    <row r="597" spans="2:32" ht="14.25" customHeight="1" x14ac:dyDescent="0.35">
      <c r="B597" s="48"/>
      <c r="C597" s="48"/>
      <c r="D597" s="48"/>
      <c r="E597" s="48"/>
      <c r="F597" s="48"/>
      <c r="H597" s="135"/>
      <c r="I597" s="48"/>
      <c r="K597" s="48"/>
      <c r="P597" s="13"/>
      <c r="Q597" s="135"/>
      <c r="R597" s="135"/>
      <c r="S597" s="135"/>
      <c r="T597" s="135"/>
      <c r="X597" s="48"/>
      <c r="Y597" s="48"/>
      <c r="Z597" s="48"/>
      <c r="AA597" s="48"/>
      <c r="AB597" s="48"/>
      <c r="AC597" s="48"/>
      <c r="AD597" s="143"/>
      <c r="AF597" s="143"/>
    </row>
    <row r="598" spans="2:32" ht="14.25" customHeight="1" x14ac:dyDescent="0.35">
      <c r="B598" s="48"/>
      <c r="C598" s="48"/>
      <c r="D598" s="48"/>
      <c r="E598" s="48"/>
      <c r="F598" s="48"/>
      <c r="H598" s="135"/>
      <c r="I598" s="48"/>
      <c r="K598" s="48"/>
      <c r="P598" s="13"/>
      <c r="Q598" s="135"/>
      <c r="R598" s="135"/>
      <c r="S598" s="135"/>
      <c r="T598" s="135"/>
      <c r="X598" s="48"/>
      <c r="Y598" s="48"/>
      <c r="Z598" s="48"/>
      <c r="AA598" s="48"/>
      <c r="AB598" s="48"/>
      <c r="AC598" s="48"/>
      <c r="AD598" s="143"/>
      <c r="AF598" s="143"/>
    </row>
    <row r="599" spans="2:32" ht="14.25" customHeight="1" x14ac:dyDescent="0.35">
      <c r="B599" s="48"/>
      <c r="C599" s="48"/>
      <c r="D599" s="48"/>
      <c r="E599" s="48"/>
      <c r="F599" s="48"/>
      <c r="H599" s="135"/>
      <c r="I599" s="48"/>
      <c r="K599" s="48"/>
      <c r="P599" s="13"/>
      <c r="Q599" s="135"/>
      <c r="R599" s="135"/>
      <c r="S599" s="135"/>
      <c r="T599" s="135"/>
      <c r="X599" s="48"/>
      <c r="Y599" s="48"/>
      <c r="Z599" s="48"/>
      <c r="AA599" s="48"/>
      <c r="AB599" s="48"/>
      <c r="AC599" s="48"/>
      <c r="AD599" s="143"/>
      <c r="AF599" s="143"/>
    </row>
    <row r="600" spans="2:32" ht="14.25" customHeight="1" x14ac:dyDescent="0.35">
      <c r="B600" s="48"/>
      <c r="C600" s="48"/>
      <c r="D600" s="48"/>
      <c r="E600" s="48"/>
      <c r="F600" s="48"/>
      <c r="H600" s="135"/>
      <c r="I600" s="48"/>
      <c r="K600" s="48"/>
      <c r="P600" s="13"/>
      <c r="Q600" s="135"/>
      <c r="R600" s="135"/>
      <c r="S600" s="135"/>
      <c r="T600" s="135"/>
      <c r="X600" s="48"/>
      <c r="Y600" s="48"/>
      <c r="Z600" s="48"/>
      <c r="AA600" s="48"/>
      <c r="AB600" s="48"/>
      <c r="AC600" s="48"/>
      <c r="AD600" s="143"/>
      <c r="AF600" s="143"/>
    </row>
    <row r="601" spans="2:32" ht="14.25" customHeight="1" x14ac:dyDescent="0.35">
      <c r="B601" s="48"/>
      <c r="C601" s="48"/>
      <c r="D601" s="48"/>
      <c r="E601" s="48"/>
      <c r="F601" s="48"/>
      <c r="H601" s="135"/>
      <c r="I601" s="48"/>
      <c r="K601" s="48"/>
      <c r="P601" s="13"/>
      <c r="Q601" s="135"/>
      <c r="R601" s="135"/>
      <c r="S601" s="135"/>
      <c r="T601" s="135"/>
      <c r="X601" s="48"/>
      <c r="Y601" s="48"/>
      <c r="Z601" s="48"/>
      <c r="AA601" s="48"/>
      <c r="AB601" s="48"/>
      <c r="AC601" s="48"/>
      <c r="AD601" s="143"/>
      <c r="AF601" s="143"/>
    </row>
    <row r="602" spans="2:32" ht="14.25" customHeight="1" x14ac:dyDescent="0.35">
      <c r="B602" s="48"/>
      <c r="C602" s="48"/>
      <c r="D602" s="48"/>
      <c r="E602" s="48"/>
      <c r="F602" s="48"/>
      <c r="H602" s="135"/>
      <c r="I602" s="48"/>
      <c r="K602" s="48"/>
      <c r="P602" s="13"/>
      <c r="Q602" s="135"/>
      <c r="R602" s="135"/>
      <c r="S602" s="135"/>
      <c r="T602" s="135"/>
      <c r="X602" s="48"/>
      <c r="Y602" s="48"/>
      <c r="Z602" s="48"/>
      <c r="AA602" s="48"/>
      <c r="AB602" s="48"/>
      <c r="AC602" s="48"/>
      <c r="AD602" s="143"/>
      <c r="AF602" s="143"/>
    </row>
    <row r="603" spans="2:32" ht="14.25" customHeight="1" x14ac:dyDescent="0.35">
      <c r="B603" s="48"/>
      <c r="C603" s="48"/>
      <c r="D603" s="48"/>
      <c r="E603" s="48"/>
      <c r="F603" s="48"/>
      <c r="H603" s="135"/>
      <c r="I603" s="48"/>
      <c r="K603" s="48"/>
      <c r="P603" s="13"/>
      <c r="Q603" s="135"/>
      <c r="R603" s="135"/>
      <c r="S603" s="135"/>
      <c r="T603" s="135"/>
      <c r="X603" s="48"/>
      <c r="Y603" s="48"/>
      <c r="Z603" s="48"/>
      <c r="AA603" s="48"/>
      <c r="AB603" s="48"/>
      <c r="AC603" s="48"/>
      <c r="AD603" s="143"/>
      <c r="AF603" s="143"/>
    </row>
    <row r="604" spans="2:32" ht="14.25" customHeight="1" x14ac:dyDescent="0.35">
      <c r="B604" s="48"/>
      <c r="C604" s="48"/>
      <c r="D604" s="48"/>
      <c r="E604" s="48"/>
      <c r="F604" s="48"/>
      <c r="H604" s="135"/>
      <c r="I604" s="48"/>
      <c r="K604" s="48"/>
      <c r="P604" s="13"/>
      <c r="Q604" s="135"/>
      <c r="R604" s="135"/>
      <c r="S604" s="135"/>
      <c r="T604" s="135"/>
      <c r="X604" s="48"/>
      <c r="Y604" s="48"/>
      <c r="Z604" s="48"/>
      <c r="AA604" s="48"/>
      <c r="AB604" s="48"/>
      <c r="AC604" s="48"/>
      <c r="AD604" s="143"/>
      <c r="AF604" s="143"/>
    </row>
    <row r="605" spans="2:32" ht="14.25" customHeight="1" x14ac:dyDescent="0.35">
      <c r="B605" s="48"/>
      <c r="C605" s="48"/>
      <c r="D605" s="48"/>
      <c r="E605" s="48"/>
      <c r="F605" s="48"/>
      <c r="H605" s="135"/>
      <c r="I605" s="48"/>
      <c r="K605" s="48"/>
      <c r="P605" s="13"/>
      <c r="Q605" s="135"/>
      <c r="R605" s="135"/>
      <c r="S605" s="135"/>
      <c r="T605" s="135"/>
      <c r="X605" s="48"/>
      <c r="Y605" s="48"/>
      <c r="Z605" s="48"/>
      <c r="AA605" s="48"/>
      <c r="AB605" s="48"/>
      <c r="AC605" s="48"/>
      <c r="AD605" s="143"/>
      <c r="AF605" s="143"/>
    </row>
    <row r="606" spans="2:32" ht="14.25" customHeight="1" x14ac:dyDescent="0.35">
      <c r="B606" s="48"/>
      <c r="C606" s="48"/>
      <c r="D606" s="48"/>
      <c r="E606" s="48"/>
      <c r="F606" s="48"/>
      <c r="H606" s="135"/>
      <c r="I606" s="48"/>
      <c r="K606" s="48"/>
      <c r="P606" s="13"/>
      <c r="Q606" s="135"/>
      <c r="R606" s="135"/>
      <c r="S606" s="135"/>
      <c r="T606" s="135"/>
      <c r="X606" s="48"/>
      <c r="Y606" s="48"/>
      <c r="Z606" s="48"/>
      <c r="AA606" s="48"/>
      <c r="AB606" s="48"/>
      <c r="AC606" s="48"/>
      <c r="AD606" s="143"/>
      <c r="AF606" s="143"/>
    </row>
    <row r="607" spans="2:32" ht="14.25" customHeight="1" x14ac:dyDescent="0.35">
      <c r="B607" s="48"/>
      <c r="C607" s="48"/>
      <c r="D607" s="48"/>
      <c r="E607" s="48"/>
      <c r="F607" s="48"/>
      <c r="H607" s="135"/>
      <c r="I607" s="48"/>
      <c r="K607" s="48"/>
      <c r="P607" s="13"/>
      <c r="Q607" s="135"/>
      <c r="R607" s="135"/>
      <c r="S607" s="135"/>
      <c r="T607" s="135"/>
      <c r="X607" s="48"/>
      <c r="Y607" s="48"/>
      <c r="Z607" s="48"/>
      <c r="AA607" s="48"/>
      <c r="AB607" s="48"/>
      <c r="AC607" s="48"/>
      <c r="AD607" s="143"/>
      <c r="AF607" s="143"/>
    </row>
    <row r="608" spans="2:32" ht="14.25" customHeight="1" x14ac:dyDescent="0.35">
      <c r="B608" s="48"/>
      <c r="C608" s="48"/>
      <c r="D608" s="48"/>
      <c r="E608" s="48"/>
      <c r="F608" s="48"/>
      <c r="H608" s="135"/>
      <c r="I608" s="48"/>
      <c r="K608" s="48"/>
      <c r="P608" s="13"/>
      <c r="Q608" s="135"/>
      <c r="R608" s="135"/>
      <c r="S608" s="135"/>
      <c r="T608" s="135"/>
      <c r="X608" s="48"/>
      <c r="Y608" s="48"/>
      <c r="Z608" s="48"/>
      <c r="AA608" s="48"/>
      <c r="AB608" s="48"/>
      <c r="AC608" s="48"/>
      <c r="AD608" s="143"/>
      <c r="AF608" s="143"/>
    </row>
    <row r="609" spans="2:32" ht="14.25" customHeight="1" x14ac:dyDescent="0.35">
      <c r="B609" s="48"/>
      <c r="C609" s="48"/>
      <c r="D609" s="48"/>
      <c r="E609" s="48"/>
      <c r="F609" s="48"/>
      <c r="H609" s="135"/>
      <c r="I609" s="48"/>
      <c r="K609" s="48"/>
      <c r="P609" s="13"/>
      <c r="Q609" s="135"/>
      <c r="R609" s="135"/>
      <c r="S609" s="135"/>
      <c r="T609" s="135"/>
      <c r="X609" s="48"/>
      <c r="Y609" s="48"/>
      <c r="Z609" s="48"/>
      <c r="AA609" s="48"/>
      <c r="AB609" s="48"/>
      <c r="AC609" s="48"/>
      <c r="AD609" s="143"/>
      <c r="AF609" s="143"/>
    </row>
    <row r="610" spans="2:32" ht="14.25" customHeight="1" x14ac:dyDescent="0.35">
      <c r="B610" s="48"/>
      <c r="C610" s="48"/>
      <c r="D610" s="48"/>
      <c r="E610" s="48"/>
      <c r="F610" s="48"/>
      <c r="H610" s="135"/>
      <c r="I610" s="48"/>
      <c r="K610" s="48"/>
      <c r="P610" s="13"/>
      <c r="Q610" s="135"/>
      <c r="R610" s="135"/>
      <c r="S610" s="135"/>
      <c r="T610" s="135"/>
      <c r="X610" s="48"/>
      <c r="Y610" s="48"/>
      <c r="Z610" s="48"/>
      <c r="AA610" s="48"/>
      <c r="AB610" s="48"/>
      <c r="AC610" s="48"/>
      <c r="AD610" s="143"/>
      <c r="AF610" s="143"/>
    </row>
    <row r="611" spans="2:32" ht="14.25" customHeight="1" x14ac:dyDescent="0.35">
      <c r="B611" s="48"/>
      <c r="C611" s="48"/>
      <c r="D611" s="48"/>
      <c r="E611" s="48"/>
      <c r="F611" s="48"/>
      <c r="H611" s="135"/>
      <c r="I611" s="48"/>
      <c r="K611" s="48"/>
      <c r="P611" s="13"/>
      <c r="Q611" s="135"/>
      <c r="R611" s="135"/>
      <c r="S611" s="135"/>
      <c r="T611" s="135"/>
      <c r="X611" s="48"/>
      <c r="Y611" s="48"/>
      <c r="Z611" s="48"/>
      <c r="AA611" s="48"/>
      <c r="AB611" s="48"/>
      <c r="AC611" s="48"/>
      <c r="AD611" s="143"/>
      <c r="AF611" s="143"/>
    </row>
    <row r="612" spans="2:32" ht="14.25" customHeight="1" x14ac:dyDescent="0.35">
      <c r="B612" s="48"/>
      <c r="C612" s="48"/>
      <c r="D612" s="48"/>
      <c r="E612" s="48"/>
      <c r="F612" s="48"/>
      <c r="H612" s="135"/>
      <c r="I612" s="48"/>
      <c r="K612" s="48"/>
      <c r="P612" s="13"/>
      <c r="Q612" s="135"/>
      <c r="R612" s="135"/>
      <c r="S612" s="135"/>
      <c r="T612" s="135"/>
      <c r="X612" s="48"/>
      <c r="Y612" s="48"/>
      <c r="Z612" s="48"/>
      <c r="AA612" s="48"/>
      <c r="AB612" s="48"/>
      <c r="AC612" s="48"/>
      <c r="AD612" s="143"/>
      <c r="AF612" s="143"/>
    </row>
    <row r="613" spans="2:32" ht="14.25" customHeight="1" x14ac:dyDescent="0.35">
      <c r="B613" s="48"/>
      <c r="C613" s="48"/>
      <c r="D613" s="48"/>
      <c r="E613" s="48"/>
      <c r="F613" s="48"/>
      <c r="H613" s="135"/>
      <c r="I613" s="48"/>
      <c r="K613" s="48"/>
      <c r="P613" s="13"/>
      <c r="Q613" s="135"/>
      <c r="R613" s="135"/>
      <c r="S613" s="135"/>
      <c r="T613" s="135"/>
      <c r="X613" s="48"/>
      <c r="Y613" s="48"/>
      <c r="Z613" s="48"/>
      <c r="AA613" s="48"/>
      <c r="AB613" s="48"/>
      <c r="AC613" s="48"/>
      <c r="AD613" s="143"/>
      <c r="AF613" s="143"/>
    </row>
    <row r="614" spans="2:32" ht="14.25" customHeight="1" x14ac:dyDescent="0.35">
      <c r="B614" s="48"/>
      <c r="C614" s="48"/>
      <c r="D614" s="48"/>
      <c r="E614" s="48"/>
      <c r="F614" s="48"/>
      <c r="H614" s="135"/>
      <c r="I614" s="48"/>
      <c r="K614" s="48"/>
      <c r="P614" s="13"/>
      <c r="Q614" s="135"/>
      <c r="R614" s="135"/>
      <c r="S614" s="135"/>
      <c r="T614" s="135"/>
      <c r="X614" s="48"/>
      <c r="Y614" s="48"/>
      <c r="Z614" s="48"/>
      <c r="AA614" s="48"/>
      <c r="AB614" s="48"/>
      <c r="AC614" s="48"/>
      <c r="AD614" s="143"/>
      <c r="AF614" s="143"/>
    </row>
    <row r="615" spans="2:32" ht="14.25" customHeight="1" x14ac:dyDescent="0.35">
      <c r="B615" s="48"/>
      <c r="C615" s="48"/>
      <c r="D615" s="48"/>
      <c r="E615" s="48"/>
      <c r="F615" s="48"/>
      <c r="H615" s="135"/>
      <c r="I615" s="48"/>
      <c r="K615" s="48"/>
      <c r="P615" s="13"/>
      <c r="Q615" s="135"/>
      <c r="R615" s="135"/>
      <c r="S615" s="135"/>
      <c r="T615" s="135"/>
      <c r="X615" s="48"/>
      <c r="Y615" s="48"/>
      <c r="Z615" s="48"/>
      <c r="AA615" s="48"/>
      <c r="AB615" s="48"/>
      <c r="AC615" s="48"/>
      <c r="AD615" s="143"/>
      <c r="AF615" s="143"/>
    </row>
    <row r="616" spans="2:32" ht="14.25" customHeight="1" x14ac:dyDescent="0.35">
      <c r="B616" s="48"/>
      <c r="C616" s="48"/>
      <c r="D616" s="48"/>
      <c r="E616" s="48"/>
      <c r="F616" s="48"/>
      <c r="H616" s="135"/>
      <c r="I616" s="48"/>
      <c r="K616" s="48"/>
      <c r="P616" s="13"/>
      <c r="Q616" s="135"/>
      <c r="R616" s="135"/>
      <c r="S616" s="135"/>
      <c r="T616" s="135"/>
      <c r="X616" s="48"/>
      <c r="Y616" s="48"/>
      <c r="Z616" s="48"/>
      <c r="AA616" s="48"/>
      <c r="AB616" s="48"/>
      <c r="AC616" s="48"/>
      <c r="AD616" s="143"/>
      <c r="AF616" s="143"/>
    </row>
    <row r="617" spans="2:32" ht="14.25" customHeight="1" x14ac:dyDescent="0.35">
      <c r="B617" s="48"/>
      <c r="C617" s="48"/>
      <c r="D617" s="48"/>
      <c r="E617" s="48"/>
      <c r="F617" s="48"/>
      <c r="H617" s="135"/>
      <c r="I617" s="48"/>
      <c r="K617" s="48"/>
      <c r="P617" s="13"/>
      <c r="Q617" s="135"/>
      <c r="R617" s="135"/>
      <c r="S617" s="135"/>
      <c r="T617" s="135"/>
      <c r="X617" s="48"/>
      <c r="Y617" s="48"/>
      <c r="Z617" s="48"/>
      <c r="AA617" s="48"/>
      <c r="AB617" s="48"/>
      <c r="AC617" s="48"/>
      <c r="AD617" s="143"/>
      <c r="AF617" s="143"/>
    </row>
    <row r="618" spans="2:32" ht="14.25" customHeight="1" x14ac:dyDescent="0.35">
      <c r="B618" s="48"/>
      <c r="C618" s="48"/>
      <c r="D618" s="48"/>
      <c r="E618" s="48"/>
      <c r="F618" s="48"/>
      <c r="H618" s="135"/>
      <c r="I618" s="48"/>
      <c r="K618" s="48"/>
      <c r="P618" s="13"/>
      <c r="Q618" s="135"/>
      <c r="R618" s="135"/>
      <c r="S618" s="135"/>
      <c r="T618" s="135"/>
      <c r="X618" s="48"/>
      <c r="Y618" s="48"/>
      <c r="Z618" s="48"/>
      <c r="AA618" s="48"/>
      <c r="AB618" s="48"/>
      <c r="AC618" s="48"/>
      <c r="AD618" s="143"/>
      <c r="AF618" s="143"/>
    </row>
    <row r="619" spans="2:32" ht="14.25" customHeight="1" x14ac:dyDescent="0.35">
      <c r="B619" s="48"/>
      <c r="C619" s="48"/>
      <c r="D619" s="48"/>
      <c r="E619" s="48"/>
      <c r="F619" s="48"/>
      <c r="H619" s="135"/>
      <c r="I619" s="48"/>
      <c r="K619" s="48"/>
      <c r="P619" s="13"/>
      <c r="Q619" s="135"/>
      <c r="R619" s="135"/>
      <c r="S619" s="135"/>
      <c r="T619" s="135"/>
      <c r="X619" s="48"/>
      <c r="Y619" s="48"/>
      <c r="Z619" s="48"/>
      <c r="AA619" s="48"/>
      <c r="AB619" s="48"/>
      <c r="AC619" s="48"/>
      <c r="AD619" s="143"/>
      <c r="AF619" s="143"/>
    </row>
    <row r="620" spans="2:32" ht="14.25" customHeight="1" x14ac:dyDescent="0.35">
      <c r="B620" s="48"/>
      <c r="C620" s="48"/>
      <c r="D620" s="48"/>
      <c r="E620" s="48"/>
      <c r="F620" s="48"/>
      <c r="H620" s="135"/>
      <c r="I620" s="48"/>
      <c r="K620" s="48"/>
      <c r="P620" s="13"/>
      <c r="Q620" s="135"/>
      <c r="R620" s="135"/>
      <c r="S620" s="135"/>
      <c r="T620" s="135"/>
      <c r="X620" s="48"/>
      <c r="Y620" s="48"/>
      <c r="Z620" s="48"/>
      <c r="AA620" s="48"/>
      <c r="AB620" s="48"/>
      <c r="AC620" s="48"/>
      <c r="AD620" s="143"/>
      <c r="AF620" s="143"/>
    </row>
    <row r="621" spans="2:32" ht="14.25" customHeight="1" x14ac:dyDescent="0.35">
      <c r="B621" s="48"/>
      <c r="C621" s="48"/>
      <c r="D621" s="48"/>
      <c r="E621" s="48"/>
      <c r="F621" s="48"/>
      <c r="H621" s="135"/>
      <c r="I621" s="48"/>
      <c r="K621" s="48"/>
      <c r="P621" s="13"/>
      <c r="Q621" s="135"/>
      <c r="R621" s="135"/>
      <c r="S621" s="135"/>
      <c r="T621" s="135"/>
      <c r="X621" s="48"/>
      <c r="Y621" s="48"/>
      <c r="Z621" s="48"/>
      <c r="AA621" s="48"/>
      <c r="AB621" s="48"/>
      <c r="AC621" s="48"/>
      <c r="AD621" s="143"/>
      <c r="AF621" s="143"/>
    </row>
    <row r="622" spans="2:32" ht="14.25" customHeight="1" x14ac:dyDescent="0.35">
      <c r="B622" s="48"/>
      <c r="C622" s="48"/>
      <c r="D622" s="48"/>
      <c r="E622" s="48"/>
      <c r="F622" s="48"/>
      <c r="H622" s="135"/>
      <c r="I622" s="48"/>
      <c r="K622" s="48"/>
      <c r="P622" s="13"/>
      <c r="Q622" s="135"/>
      <c r="R622" s="135"/>
      <c r="S622" s="135"/>
      <c r="T622" s="135"/>
      <c r="X622" s="48"/>
      <c r="Y622" s="48"/>
      <c r="Z622" s="48"/>
      <c r="AA622" s="48"/>
      <c r="AB622" s="48"/>
      <c r="AC622" s="48"/>
      <c r="AD622" s="143"/>
      <c r="AF622" s="143"/>
    </row>
    <row r="623" spans="2:32" ht="14.25" customHeight="1" x14ac:dyDescent="0.35">
      <c r="B623" s="48"/>
      <c r="C623" s="48"/>
      <c r="D623" s="48"/>
      <c r="E623" s="48"/>
      <c r="F623" s="48"/>
      <c r="H623" s="135"/>
      <c r="I623" s="48"/>
      <c r="K623" s="48"/>
      <c r="P623" s="13"/>
      <c r="Q623" s="135"/>
      <c r="R623" s="135"/>
      <c r="S623" s="135"/>
      <c r="T623" s="135"/>
      <c r="X623" s="48"/>
      <c r="Y623" s="48"/>
      <c r="Z623" s="48"/>
      <c r="AA623" s="48"/>
      <c r="AB623" s="48"/>
      <c r="AC623" s="48"/>
      <c r="AD623" s="143"/>
      <c r="AF623" s="143"/>
    </row>
    <row r="624" spans="2:32" ht="14.25" customHeight="1" x14ac:dyDescent="0.35">
      <c r="B624" s="48"/>
      <c r="C624" s="48"/>
      <c r="D624" s="48"/>
      <c r="E624" s="48"/>
      <c r="F624" s="48"/>
      <c r="H624" s="135"/>
      <c r="I624" s="48"/>
      <c r="K624" s="48"/>
      <c r="P624" s="13"/>
      <c r="Q624" s="135"/>
      <c r="R624" s="135"/>
      <c r="S624" s="135"/>
      <c r="T624" s="135"/>
      <c r="X624" s="48"/>
      <c r="Y624" s="48"/>
      <c r="Z624" s="48"/>
      <c r="AA624" s="48"/>
      <c r="AB624" s="48"/>
      <c r="AC624" s="48"/>
      <c r="AD624" s="143"/>
      <c r="AF624" s="143"/>
    </row>
    <row r="625" spans="2:32" ht="14.25" customHeight="1" x14ac:dyDescent="0.35">
      <c r="B625" s="48"/>
      <c r="C625" s="48"/>
      <c r="D625" s="48"/>
      <c r="E625" s="48"/>
      <c r="F625" s="48"/>
      <c r="H625" s="135"/>
      <c r="I625" s="48"/>
      <c r="K625" s="48"/>
      <c r="P625" s="13"/>
      <c r="Q625" s="135"/>
      <c r="R625" s="135"/>
      <c r="S625" s="135"/>
      <c r="T625" s="135"/>
      <c r="X625" s="48"/>
      <c r="Y625" s="48"/>
      <c r="Z625" s="48"/>
      <c r="AA625" s="48"/>
      <c r="AB625" s="48"/>
      <c r="AC625" s="48"/>
      <c r="AD625" s="143"/>
      <c r="AF625" s="143"/>
    </row>
    <row r="626" spans="2:32" ht="14.25" customHeight="1" x14ac:dyDescent="0.35">
      <c r="B626" s="48"/>
      <c r="C626" s="48"/>
      <c r="D626" s="48"/>
      <c r="E626" s="48"/>
      <c r="F626" s="48"/>
      <c r="H626" s="135"/>
      <c r="I626" s="48"/>
      <c r="K626" s="48"/>
      <c r="P626" s="13"/>
      <c r="Q626" s="135"/>
      <c r="R626" s="135"/>
      <c r="S626" s="135"/>
      <c r="T626" s="135"/>
      <c r="X626" s="48"/>
      <c r="Y626" s="48"/>
      <c r="Z626" s="48"/>
      <c r="AA626" s="48"/>
      <c r="AB626" s="48"/>
      <c r="AC626" s="48"/>
      <c r="AD626" s="143"/>
      <c r="AF626" s="143"/>
    </row>
    <row r="627" spans="2:32" ht="14.25" customHeight="1" x14ac:dyDescent="0.35">
      <c r="B627" s="48"/>
      <c r="C627" s="48"/>
      <c r="D627" s="48"/>
      <c r="E627" s="48"/>
      <c r="F627" s="48"/>
      <c r="H627" s="135"/>
      <c r="I627" s="48"/>
      <c r="K627" s="48"/>
      <c r="P627" s="13"/>
      <c r="Q627" s="135"/>
      <c r="R627" s="135"/>
      <c r="S627" s="135"/>
      <c r="T627" s="135"/>
      <c r="X627" s="48"/>
      <c r="Y627" s="48"/>
      <c r="Z627" s="48"/>
      <c r="AA627" s="48"/>
      <c r="AB627" s="48"/>
      <c r="AC627" s="48"/>
      <c r="AD627" s="143"/>
      <c r="AF627" s="143"/>
    </row>
    <row r="628" spans="2:32" ht="14.25" customHeight="1" x14ac:dyDescent="0.35">
      <c r="B628" s="48"/>
      <c r="C628" s="48"/>
      <c r="D628" s="48"/>
      <c r="E628" s="48"/>
      <c r="F628" s="48"/>
      <c r="H628" s="135"/>
      <c r="I628" s="48"/>
      <c r="K628" s="48"/>
      <c r="P628" s="13"/>
      <c r="Q628" s="135"/>
      <c r="R628" s="135"/>
      <c r="S628" s="135"/>
      <c r="T628" s="135"/>
      <c r="X628" s="48"/>
      <c r="Y628" s="48"/>
      <c r="Z628" s="48"/>
      <c r="AA628" s="48"/>
      <c r="AB628" s="48"/>
      <c r="AC628" s="48"/>
      <c r="AD628" s="143"/>
      <c r="AF628" s="143"/>
    </row>
    <row r="629" spans="2:32" ht="14.25" customHeight="1" x14ac:dyDescent="0.35">
      <c r="B629" s="48"/>
      <c r="C629" s="48"/>
      <c r="D629" s="48"/>
      <c r="E629" s="48"/>
      <c r="F629" s="48"/>
      <c r="H629" s="135"/>
      <c r="I629" s="48"/>
      <c r="K629" s="48"/>
      <c r="P629" s="13"/>
      <c r="Q629" s="135"/>
      <c r="R629" s="135"/>
      <c r="S629" s="135"/>
      <c r="T629" s="135"/>
      <c r="X629" s="48"/>
      <c r="Y629" s="48"/>
      <c r="Z629" s="48"/>
      <c r="AA629" s="48"/>
      <c r="AB629" s="48"/>
      <c r="AC629" s="48"/>
      <c r="AD629" s="143"/>
      <c r="AF629" s="143"/>
    </row>
    <row r="630" spans="2:32" ht="14.25" customHeight="1" x14ac:dyDescent="0.35">
      <c r="B630" s="48"/>
      <c r="C630" s="48"/>
      <c r="D630" s="48"/>
      <c r="E630" s="48"/>
      <c r="F630" s="48"/>
      <c r="H630" s="135"/>
      <c r="I630" s="48"/>
      <c r="K630" s="48"/>
      <c r="P630" s="13"/>
      <c r="Q630" s="135"/>
      <c r="R630" s="135"/>
      <c r="S630" s="135"/>
      <c r="T630" s="135"/>
      <c r="X630" s="48"/>
      <c r="Y630" s="48"/>
      <c r="Z630" s="48"/>
      <c r="AA630" s="48"/>
      <c r="AB630" s="48"/>
      <c r="AC630" s="48"/>
      <c r="AD630" s="143"/>
      <c r="AF630" s="143"/>
    </row>
    <row r="631" spans="2:32" ht="14.25" customHeight="1" x14ac:dyDescent="0.35">
      <c r="B631" s="48"/>
      <c r="C631" s="48"/>
      <c r="D631" s="48"/>
      <c r="E631" s="48"/>
      <c r="F631" s="48"/>
      <c r="H631" s="135"/>
      <c r="I631" s="48"/>
      <c r="K631" s="48"/>
      <c r="P631" s="13"/>
      <c r="Q631" s="135"/>
      <c r="R631" s="135"/>
      <c r="S631" s="135"/>
      <c r="T631" s="135"/>
      <c r="X631" s="48"/>
      <c r="Y631" s="48"/>
      <c r="Z631" s="48"/>
      <c r="AA631" s="48"/>
      <c r="AB631" s="48"/>
      <c r="AC631" s="48"/>
      <c r="AD631" s="143"/>
      <c r="AF631" s="143"/>
    </row>
    <row r="632" spans="2:32" ht="14.25" customHeight="1" x14ac:dyDescent="0.35">
      <c r="B632" s="48"/>
      <c r="C632" s="48"/>
      <c r="D632" s="48"/>
      <c r="E632" s="48"/>
      <c r="F632" s="48"/>
      <c r="H632" s="135"/>
      <c r="I632" s="48"/>
      <c r="K632" s="48"/>
      <c r="P632" s="13"/>
      <c r="Q632" s="135"/>
      <c r="R632" s="135"/>
      <c r="S632" s="135"/>
      <c r="T632" s="135"/>
      <c r="X632" s="48"/>
      <c r="Y632" s="48"/>
      <c r="Z632" s="48"/>
      <c r="AA632" s="48"/>
      <c r="AB632" s="48"/>
      <c r="AC632" s="48"/>
      <c r="AD632" s="143"/>
      <c r="AF632" s="143"/>
    </row>
    <row r="633" spans="2:32" ht="14.25" customHeight="1" x14ac:dyDescent="0.35">
      <c r="B633" s="48"/>
      <c r="C633" s="48"/>
      <c r="D633" s="48"/>
      <c r="E633" s="48"/>
      <c r="F633" s="48"/>
      <c r="H633" s="135"/>
      <c r="I633" s="48"/>
      <c r="K633" s="48"/>
      <c r="P633" s="13"/>
      <c r="Q633" s="135"/>
      <c r="R633" s="135"/>
      <c r="S633" s="135"/>
      <c r="T633" s="135"/>
      <c r="X633" s="48"/>
      <c r="Y633" s="48"/>
      <c r="Z633" s="48"/>
      <c r="AA633" s="48"/>
      <c r="AB633" s="48"/>
      <c r="AC633" s="48"/>
      <c r="AD633" s="143"/>
      <c r="AF633" s="143"/>
    </row>
    <row r="634" spans="2:32" ht="14.25" customHeight="1" x14ac:dyDescent="0.35">
      <c r="B634" s="48"/>
      <c r="C634" s="48"/>
      <c r="D634" s="48"/>
      <c r="E634" s="48"/>
      <c r="F634" s="48"/>
      <c r="H634" s="135"/>
      <c r="I634" s="48"/>
      <c r="K634" s="48"/>
      <c r="P634" s="13"/>
      <c r="Q634" s="135"/>
      <c r="R634" s="135"/>
      <c r="S634" s="135"/>
      <c r="T634" s="135"/>
      <c r="X634" s="48"/>
      <c r="Y634" s="48"/>
      <c r="Z634" s="48"/>
      <c r="AA634" s="48"/>
      <c r="AB634" s="48"/>
      <c r="AC634" s="48"/>
      <c r="AD634" s="143"/>
      <c r="AF634" s="143"/>
    </row>
    <row r="635" spans="2:32" ht="14.25" customHeight="1" x14ac:dyDescent="0.35">
      <c r="B635" s="48"/>
      <c r="C635" s="48"/>
      <c r="D635" s="48"/>
      <c r="E635" s="48"/>
      <c r="F635" s="48"/>
      <c r="H635" s="135"/>
      <c r="I635" s="48"/>
      <c r="K635" s="48"/>
      <c r="P635" s="13"/>
      <c r="Q635" s="135"/>
      <c r="R635" s="135"/>
      <c r="S635" s="135"/>
      <c r="T635" s="135"/>
      <c r="X635" s="48"/>
      <c r="Y635" s="48"/>
      <c r="Z635" s="48"/>
      <c r="AA635" s="48"/>
      <c r="AB635" s="48"/>
      <c r="AC635" s="48"/>
      <c r="AD635" s="143"/>
      <c r="AF635" s="143"/>
    </row>
    <row r="636" spans="2:32" ht="14.25" customHeight="1" x14ac:dyDescent="0.35">
      <c r="B636" s="48"/>
      <c r="C636" s="48"/>
      <c r="D636" s="48"/>
      <c r="E636" s="48"/>
      <c r="F636" s="48"/>
      <c r="H636" s="135"/>
      <c r="I636" s="48"/>
      <c r="K636" s="48"/>
      <c r="P636" s="13"/>
      <c r="Q636" s="135"/>
      <c r="R636" s="135"/>
      <c r="S636" s="135"/>
      <c r="T636" s="135"/>
      <c r="X636" s="48"/>
      <c r="Y636" s="48"/>
      <c r="Z636" s="48"/>
      <c r="AA636" s="48"/>
      <c r="AB636" s="48"/>
      <c r="AC636" s="48"/>
      <c r="AD636" s="143"/>
      <c r="AF636" s="143"/>
    </row>
    <row r="637" spans="2:32" ht="14.25" customHeight="1" x14ac:dyDescent="0.35">
      <c r="B637" s="48"/>
      <c r="C637" s="48"/>
      <c r="D637" s="48"/>
      <c r="E637" s="48"/>
      <c r="F637" s="48"/>
      <c r="H637" s="135"/>
      <c r="I637" s="48"/>
      <c r="K637" s="48"/>
      <c r="P637" s="13"/>
      <c r="Q637" s="135"/>
      <c r="R637" s="135"/>
      <c r="S637" s="135"/>
      <c r="T637" s="135"/>
      <c r="X637" s="48"/>
      <c r="Y637" s="48"/>
      <c r="Z637" s="48"/>
      <c r="AA637" s="48"/>
      <c r="AB637" s="48"/>
      <c r="AC637" s="48"/>
      <c r="AD637" s="143"/>
      <c r="AF637" s="143"/>
    </row>
    <row r="638" spans="2:32" ht="14.25" customHeight="1" x14ac:dyDescent="0.35">
      <c r="B638" s="48"/>
      <c r="C638" s="48"/>
      <c r="D638" s="48"/>
      <c r="E638" s="48"/>
      <c r="F638" s="48"/>
      <c r="H638" s="135"/>
      <c r="I638" s="48"/>
      <c r="K638" s="48"/>
      <c r="P638" s="13"/>
      <c r="Q638" s="135"/>
      <c r="R638" s="135"/>
      <c r="S638" s="135"/>
      <c r="T638" s="135"/>
      <c r="X638" s="48"/>
      <c r="Y638" s="48"/>
      <c r="Z638" s="48"/>
      <c r="AA638" s="48"/>
      <c r="AB638" s="48"/>
      <c r="AC638" s="48"/>
      <c r="AD638" s="143"/>
      <c r="AF638" s="143"/>
    </row>
    <row r="639" spans="2:32" ht="14.25" customHeight="1" x14ac:dyDescent="0.35">
      <c r="B639" s="48"/>
      <c r="C639" s="48"/>
      <c r="D639" s="48"/>
      <c r="E639" s="48"/>
      <c r="F639" s="48"/>
      <c r="H639" s="135"/>
      <c r="I639" s="48"/>
      <c r="K639" s="48"/>
      <c r="P639" s="13"/>
      <c r="Q639" s="135"/>
      <c r="R639" s="135"/>
      <c r="S639" s="135"/>
      <c r="T639" s="135"/>
      <c r="X639" s="48"/>
      <c r="Y639" s="48"/>
      <c r="Z639" s="48"/>
      <c r="AA639" s="48"/>
      <c r="AB639" s="48"/>
      <c r="AC639" s="48"/>
      <c r="AD639" s="143"/>
      <c r="AF639" s="143"/>
    </row>
    <row r="640" spans="2:32" ht="14.25" customHeight="1" x14ac:dyDescent="0.35">
      <c r="B640" s="48"/>
      <c r="C640" s="48"/>
      <c r="D640" s="48"/>
      <c r="E640" s="48"/>
      <c r="F640" s="48"/>
      <c r="H640" s="135"/>
      <c r="I640" s="48"/>
      <c r="K640" s="48"/>
      <c r="P640" s="13"/>
      <c r="Q640" s="135"/>
      <c r="R640" s="135"/>
      <c r="S640" s="135"/>
      <c r="T640" s="135"/>
      <c r="X640" s="48"/>
      <c r="Y640" s="48"/>
      <c r="Z640" s="48"/>
      <c r="AA640" s="48"/>
      <c r="AB640" s="48"/>
      <c r="AC640" s="48"/>
      <c r="AD640" s="143"/>
      <c r="AF640" s="143"/>
    </row>
    <row r="641" spans="2:32" ht="14.25" customHeight="1" x14ac:dyDescent="0.35">
      <c r="B641" s="48"/>
      <c r="C641" s="48"/>
      <c r="D641" s="48"/>
      <c r="E641" s="48"/>
      <c r="F641" s="48"/>
      <c r="H641" s="135"/>
      <c r="I641" s="48"/>
      <c r="K641" s="48"/>
      <c r="P641" s="13"/>
      <c r="Q641" s="135"/>
      <c r="R641" s="135"/>
      <c r="S641" s="135"/>
      <c r="T641" s="135"/>
      <c r="X641" s="48"/>
      <c r="Y641" s="48"/>
      <c r="Z641" s="48"/>
      <c r="AA641" s="48"/>
      <c r="AB641" s="48"/>
      <c r="AC641" s="48"/>
      <c r="AD641" s="143"/>
      <c r="AF641" s="143"/>
    </row>
    <row r="642" spans="2:32" ht="14.25" customHeight="1" x14ac:dyDescent="0.35">
      <c r="B642" s="48"/>
      <c r="C642" s="48"/>
      <c r="D642" s="48"/>
      <c r="E642" s="48"/>
      <c r="F642" s="48"/>
      <c r="H642" s="135"/>
      <c r="I642" s="48"/>
      <c r="K642" s="48"/>
      <c r="P642" s="13"/>
      <c r="Q642" s="135"/>
      <c r="R642" s="135"/>
      <c r="S642" s="135"/>
      <c r="T642" s="135"/>
      <c r="X642" s="48"/>
      <c r="Y642" s="48"/>
      <c r="Z642" s="48"/>
      <c r="AA642" s="48"/>
      <c r="AB642" s="48"/>
      <c r="AC642" s="48"/>
      <c r="AD642" s="143"/>
      <c r="AF642" s="143"/>
    </row>
    <row r="643" spans="2:32" ht="14.25" customHeight="1" x14ac:dyDescent="0.35">
      <c r="B643" s="48"/>
      <c r="C643" s="48"/>
      <c r="D643" s="48"/>
      <c r="E643" s="48"/>
      <c r="F643" s="48"/>
      <c r="H643" s="135"/>
      <c r="I643" s="48"/>
      <c r="K643" s="48"/>
      <c r="P643" s="13"/>
      <c r="Q643" s="135"/>
      <c r="R643" s="135"/>
      <c r="S643" s="135"/>
      <c r="T643" s="135"/>
      <c r="X643" s="48"/>
      <c r="Y643" s="48"/>
      <c r="Z643" s="48"/>
      <c r="AA643" s="48"/>
      <c r="AB643" s="48"/>
      <c r="AC643" s="48"/>
      <c r="AD643" s="143"/>
      <c r="AF643" s="143"/>
    </row>
    <row r="644" spans="2:32" ht="14.25" customHeight="1" x14ac:dyDescent="0.35">
      <c r="B644" s="48"/>
      <c r="C644" s="48"/>
      <c r="D644" s="48"/>
      <c r="E644" s="48"/>
      <c r="F644" s="48"/>
      <c r="H644" s="135"/>
      <c r="I644" s="48"/>
      <c r="K644" s="48"/>
      <c r="P644" s="13"/>
      <c r="Q644" s="135"/>
      <c r="R644" s="135"/>
      <c r="S644" s="135"/>
      <c r="T644" s="135"/>
      <c r="X644" s="48"/>
      <c r="Y644" s="48"/>
      <c r="Z644" s="48"/>
      <c r="AA644" s="48"/>
      <c r="AB644" s="48"/>
      <c r="AC644" s="48"/>
      <c r="AD644" s="143"/>
      <c r="AF644" s="143"/>
    </row>
    <row r="645" spans="2:32" ht="14.25" customHeight="1" x14ac:dyDescent="0.35">
      <c r="B645" s="48"/>
      <c r="C645" s="48"/>
      <c r="D645" s="48"/>
      <c r="E645" s="48"/>
      <c r="F645" s="48"/>
      <c r="H645" s="135"/>
      <c r="I645" s="48"/>
      <c r="K645" s="48"/>
      <c r="P645" s="13"/>
      <c r="Q645" s="135"/>
      <c r="R645" s="135"/>
      <c r="S645" s="135"/>
      <c r="T645" s="135"/>
      <c r="X645" s="48"/>
      <c r="Y645" s="48"/>
      <c r="Z645" s="48"/>
      <c r="AA645" s="48"/>
      <c r="AB645" s="48"/>
      <c r="AC645" s="48"/>
      <c r="AD645" s="143"/>
      <c r="AF645" s="143"/>
    </row>
    <row r="646" spans="2:32" ht="14.25" customHeight="1" x14ac:dyDescent="0.35">
      <c r="B646" s="48"/>
      <c r="C646" s="48"/>
      <c r="D646" s="48"/>
      <c r="E646" s="48"/>
      <c r="F646" s="48"/>
      <c r="H646" s="135"/>
      <c r="I646" s="48"/>
      <c r="K646" s="48"/>
      <c r="P646" s="13"/>
      <c r="Q646" s="135"/>
      <c r="R646" s="135"/>
      <c r="S646" s="135"/>
      <c r="T646" s="135"/>
      <c r="X646" s="48"/>
      <c r="Y646" s="48"/>
      <c r="Z646" s="48"/>
      <c r="AA646" s="48"/>
      <c r="AB646" s="48"/>
      <c r="AC646" s="48"/>
      <c r="AD646" s="143"/>
      <c r="AF646" s="143"/>
    </row>
    <row r="647" spans="2:32" ht="14.25" customHeight="1" x14ac:dyDescent="0.35">
      <c r="B647" s="48"/>
      <c r="C647" s="48"/>
      <c r="D647" s="48"/>
      <c r="E647" s="48"/>
      <c r="F647" s="48"/>
      <c r="H647" s="135"/>
      <c r="I647" s="48"/>
      <c r="K647" s="48"/>
      <c r="P647" s="13"/>
      <c r="Q647" s="135"/>
      <c r="R647" s="135"/>
      <c r="S647" s="135"/>
      <c r="T647" s="135"/>
      <c r="X647" s="48"/>
      <c r="Y647" s="48"/>
      <c r="Z647" s="48"/>
      <c r="AA647" s="48"/>
      <c r="AB647" s="48"/>
      <c r="AC647" s="48"/>
      <c r="AD647" s="143"/>
      <c r="AF647" s="143"/>
    </row>
    <row r="648" spans="2:32" ht="14.25" customHeight="1" x14ac:dyDescent="0.35">
      <c r="B648" s="48"/>
      <c r="C648" s="48"/>
      <c r="D648" s="48"/>
      <c r="E648" s="48"/>
      <c r="F648" s="48"/>
      <c r="H648" s="135"/>
      <c r="I648" s="48"/>
      <c r="K648" s="48"/>
      <c r="P648" s="13"/>
      <c r="Q648" s="135"/>
      <c r="R648" s="135"/>
      <c r="S648" s="135"/>
      <c r="T648" s="135"/>
      <c r="X648" s="48"/>
      <c r="Y648" s="48"/>
      <c r="Z648" s="48"/>
      <c r="AA648" s="48"/>
      <c r="AB648" s="48"/>
      <c r="AC648" s="48"/>
      <c r="AD648" s="143"/>
      <c r="AF648" s="143"/>
    </row>
    <row r="649" spans="2:32" ht="14.25" customHeight="1" x14ac:dyDescent="0.35">
      <c r="B649" s="48"/>
      <c r="C649" s="48"/>
      <c r="D649" s="48"/>
      <c r="E649" s="48"/>
      <c r="F649" s="48"/>
      <c r="H649" s="135"/>
      <c r="I649" s="48"/>
      <c r="K649" s="48"/>
      <c r="P649" s="13"/>
      <c r="Q649" s="135"/>
      <c r="R649" s="135"/>
      <c r="S649" s="135"/>
      <c r="T649" s="135"/>
      <c r="X649" s="48"/>
      <c r="Y649" s="48"/>
      <c r="Z649" s="48"/>
      <c r="AA649" s="48"/>
      <c r="AB649" s="48"/>
      <c r="AC649" s="48"/>
      <c r="AD649" s="143"/>
      <c r="AF649" s="143"/>
    </row>
    <row r="650" spans="2:32" ht="14.25" customHeight="1" x14ac:dyDescent="0.35">
      <c r="B650" s="48"/>
      <c r="C650" s="48"/>
      <c r="D650" s="48"/>
      <c r="E650" s="48"/>
      <c r="F650" s="48"/>
      <c r="H650" s="135"/>
      <c r="I650" s="48"/>
      <c r="K650" s="48"/>
      <c r="P650" s="13"/>
      <c r="Q650" s="135"/>
      <c r="R650" s="135"/>
      <c r="S650" s="135"/>
      <c r="T650" s="135"/>
      <c r="X650" s="48"/>
      <c r="Y650" s="48"/>
      <c r="Z650" s="48"/>
      <c r="AA650" s="48"/>
      <c r="AB650" s="48"/>
      <c r="AC650" s="48"/>
      <c r="AD650" s="143"/>
      <c r="AF650" s="143"/>
    </row>
    <row r="651" spans="2:32" ht="14.25" customHeight="1" x14ac:dyDescent="0.35">
      <c r="B651" s="48"/>
      <c r="C651" s="48"/>
      <c r="D651" s="48"/>
      <c r="E651" s="48"/>
      <c r="F651" s="48"/>
      <c r="H651" s="135"/>
      <c r="I651" s="48"/>
      <c r="K651" s="48"/>
      <c r="P651" s="13"/>
      <c r="Q651" s="135"/>
      <c r="R651" s="135"/>
      <c r="S651" s="135"/>
      <c r="T651" s="135"/>
      <c r="X651" s="48"/>
      <c r="Y651" s="48"/>
      <c r="Z651" s="48"/>
      <c r="AA651" s="48"/>
      <c r="AB651" s="48"/>
      <c r="AC651" s="48"/>
      <c r="AD651" s="143"/>
      <c r="AF651" s="143"/>
    </row>
    <row r="652" spans="2:32" ht="14.25" customHeight="1" x14ac:dyDescent="0.35">
      <c r="B652" s="48"/>
      <c r="C652" s="48"/>
      <c r="D652" s="48"/>
      <c r="E652" s="48"/>
      <c r="F652" s="48"/>
      <c r="H652" s="135"/>
      <c r="I652" s="48"/>
      <c r="K652" s="48"/>
      <c r="P652" s="13"/>
      <c r="Q652" s="135"/>
      <c r="R652" s="135"/>
      <c r="S652" s="135"/>
      <c r="T652" s="135"/>
      <c r="X652" s="48"/>
      <c r="Y652" s="48"/>
      <c r="Z652" s="48"/>
      <c r="AA652" s="48"/>
      <c r="AB652" s="48"/>
      <c r="AC652" s="48"/>
      <c r="AD652" s="143"/>
      <c r="AF652" s="143"/>
    </row>
    <row r="653" spans="2:32" ht="14.25" customHeight="1" x14ac:dyDescent="0.35">
      <c r="B653" s="48"/>
      <c r="C653" s="48"/>
      <c r="D653" s="48"/>
      <c r="E653" s="48"/>
      <c r="F653" s="48"/>
      <c r="H653" s="135"/>
      <c r="I653" s="48"/>
      <c r="K653" s="48"/>
      <c r="P653" s="13"/>
      <c r="Q653" s="135"/>
      <c r="R653" s="135"/>
      <c r="S653" s="135"/>
      <c r="T653" s="135"/>
      <c r="X653" s="48"/>
      <c r="Y653" s="48"/>
      <c r="Z653" s="48"/>
      <c r="AA653" s="48"/>
      <c r="AB653" s="48"/>
      <c r="AC653" s="48"/>
      <c r="AD653" s="143"/>
      <c r="AF653" s="143"/>
    </row>
    <row r="654" spans="2:32" ht="14.25" customHeight="1" x14ac:dyDescent="0.35">
      <c r="B654" s="48"/>
      <c r="C654" s="48"/>
      <c r="D654" s="48"/>
      <c r="E654" s="48"/>
      <c r="F654" s="48"/>
      <c r="H654" s="135"/>
      <c r="I654" s="48"/>
      <c r="K654" s="48"/>
      <c r="P654" s="13"/>
      <c r="Q654" s="135"/>
      <c r="R654" s="135"/>
      <c r="S654" s="135"/>
      <c r="T654" s="135"/>
      <c r="X654" s="48"/>
      <c r="Y654" s="48"/>
      <c r="Z654" s="48"/>
      <c r="AA654" s="48"/>
      <c r="AB654" s="48"/>
      <c r="AC654" s="48"/>
      <c r="AD654" s="143"/>
      <c r="AF654" s="143"/>
    </row>
    <row r="655" spans="2:32" ht="14.25" customHeight="1" x14ac:dyDescent="0.35">
      <c r="B655" s="48"/>
      <c r="C655" s="48"/>
      <c r="D655" s="48"/>
      <c r="E655" s="48"/>
      <c r="F655" s="48"/>
      <c r="H655" s="135"/>
      <c r="I655" s="48"/>
      <c r="K655" s="48"/>
      <c r="P655" s="13"/>
      <c r="Q655" s="135"/>
      <c r="R655" s="135"/>
      <c r="S655" s="135"/>
      <c r="T655" s="135"/>
      <c r="X655" s="48"/>
      <c r="Y655" s="48"/>
      <c r="Z655" s="48"/>
      <c r="AA655" s="48"/>
      <c r="AB655" s="48"/>
      <c r="AC655" s="48"/>
      <c r="AD655" s="143"/>
      <c r="AF655" s="143"/>
    </row>
    <row r="656" spans="2:32" ht="14.25" customHeight="1" x14ac:dyDescent="0.35">
      <c r="B656" s="48"/>
      <c r="C656" s="48"/>
      <c r="D656" s="48"/>
      <c r="E656" s="48"/>
      <c r="F656" s="48"/>
      <c r="H656" s="135"/>
      <c r="I656" s="48"/>
      <c r="K656" s="48"/>
      <c r="P656" s="13"/>
      <c r="Q656" s="135"/>
      <c r="R656" s="135"/>
      <c r="S656" s="135"/>
      <c r="T656" s="135"/>
      <c r="X656" s="48"/>
      <c r="Y656" s="48"/>
      <c r="Z656" s="48"/>
      <c r="AA656" s="48"/>
      <c r="AB656" s="48"/>
      <c r="AC656" s="48"/>
      <c r="AD656" s="143"/>
      <c r="AF656" s="143"/>
    </row>
    <row r="657" spans="2:32" ht="14.25" customHeight="1" x14ac:dyDescent="0.35">
      <c r="B657" s="48"/>
      <c r="C657" s="48"/>
      <c r="D657" s="48"/>
      <c r="E657" s="48"/>
      <c r="F657" s="48"/>
      <c r="H657" s="135"/>
      <c r="I657" s="48"/>
      <c r="K657" s="48"/>
      <c r="P657" s="13"/>
      <c r="Q657" s="135"/>
      <c r="R657" s="135"/>
      <c r="S657" s="135"/>
      <c r="T657" s="135"/>
      <c r="X657" s="48"/>
      <c r="Y657" s="48"/>
      <c r="Z657" s="48"/>
      <c r="AA657" s="48"/>
      <c r="AB657" s="48"/>
      <c r="AC657" s="48"/>
      <c r="AD657" s="143"/>
      <c r="AF657" s="143"/>
    </row>
    <row r="658" spans="2:32" ht="14.25" customHeight="1" x14ac:dyDescent="0.35">
      <c r="B658" s="48"/>
      <c r="C658" s="48"/>
      <c r="D658" s="48"/>
      <c r="E658" s="48"/>
      <c r="F658" s="48"/>
      <c r="H658" s="135"/>
      <c r="I658" s="48"/>
      <c r="K658" s="48"/>
      <c r="P658" s="13"/>
      <c r="Q658" s="135"/>
      <c r="R658" s="135"/>
      <c r="S658" s="135"/>
      <c r="T658" s="135"/>
      <c r="X658" s="48"/>
      <c r="Y658" s="48"/>
      <c r="Z658" s="48"/>
      <c r="AA658" s="48"/>
      <c r="AB658" s="48"/>
      <c r="AC658" s="48"/>
      <c r="AD658" s="143"/>
      <c r="AF658" s="143"/>
    </row>
    <row r="659" spans="2:32" ht="14.25" customHeight="1" x14ac:dyDescent="0.35">
      <c r="B659" s="48"/>
      <c r="C659" s="48"/>
      <c r="D659" s="48"/>
      <c r="E659" s="48"/>
      <c r="F659" s="48"/>
      <c r="H659" s="135"/>
      <c r="I659" s="48"/>
      <c r="K659" s="48"/>
      <c r="P659" s="13"/>
      <c r="Q659" s="135"/>
      <c r="R659" s="135"/>
      <c r="S659" s="135"/>
      <c r="T659" s="135"/>
      <c r="X659" s="48"/>
      <c r="Y659" s="48"/>
      <c r="Z659" s="48"/>
      <c r="AA659" s="48"/>
      <c r="AB659" s="48"/>
      <c r="AC659" s="48"/>
      <c r="AD659" s="143"/>
      <c r="AF659" s="143"/>
    </row>
    <row r="660" spans="2:32" ht="14.25" customHeight="1" x14ac:dyDescent="0.35">
      <c r="B660" s="48"/>
      <c r="C660" s="48"/>
      <c r="D660" s="48"/>
      <c r="E660" s="48"/>
      <c r="F660" s="48"/>
      <c r="H660" s="135"/>
      <c r="I660" s="48"/>
      <c r="K660" s="48"/>
      <c r="P660" s="13"/>
      <c r="Q660" s="135"/>
      <c r="R660" s="135"/>
      <c r="S660" s="135"/>
      <c r="T660" s="135"/>
      <c r="X660" s="48"/>
      <c r="Y660" s="48"/>
      <c r="Z660" s="48"/>
      <c r="AA660" s="48"/>
      <c r="AB660" s="48"/>
      <c r="AC660" s="48"/>
      <c r="AD660" s="143"/>
      <c r="AF660" s="143"/>
    </row>
    <row r="661" spans="2:32" ht="14.25" customHeight="1" x14ac:dyDescent="0.35">
      <c r="B661" s="48"/>
      <c r="C661" s="48"/>
      <c r="D661" s="48"/>
      <c r="E661" s="48"/>
      <c r="F661" s="48"/>
      <c r="H661" s="135"/>
      <c r="I661" s="48"/>
      <c r="K661" s="48"/>
      <c r="P661" s="13"/>
      <c r="Q661" s="135"/>
      <c r="R661" s="135"/>
      <c r="S661" s="135"/>
      <c r="T661" s="135"/>
      <c r="X661" s="48"/>
      <c r="Y661" s="48"/>
      <c r="Z661" s="48"/>
      <c r="AA661" s="48"/>
      <c r="AB661" s="48"/>
      <c r="AC661" s="48"/>
      <c r="AD661" s="143"/>
      <c r="AF661" s="143"/>
    </row>
    <row r="662" spans="2:32" ht="14.25" customHeight="1" x14ac:dyDescent="0.35">
      <c r="B662" s="48"/>
      <c r="C662" s="48"/>
      <c r="D662" s="48"/>
      <c r="E662" s="48"/>
      <c r="F662" s="48"/>
      <c r="H662" s="135"/>
      <c r="I662" s="48"/>
      <c r="K662" s="48"/>
      <c r="P662" s="13"/>
      <c r="Q662" s="135"/>
      <c r="R662" s="135"/>
      <c r="S662" s="135"/>
      <c r="T662" s="135"/>
      <c r="X662" s="48"/>
      <c r="Y662" s="48"/>
      <c r="Z662" s="48"/>
      <c r="AA662" s="48"/>
      <c r="AB662" s="48"/>
      <c r="AC662" s="48"/>
      <c r="AD662" s="143"/>
      <c r="AF662" s="143"/>
    </row>
    <row r="663" spans="2:32" ht="14.25" customHeight="1" x14ac:dyDescent="0.35">
      <c r="B663" s="48"/>
      <c r="C663" s="48"/>
      <c r="D663" s="48"/>
      <c r="E663" s="48"/>
      <c r="F663" s="48"/>
      <c r="H663" s="135"/>
      <c r="I663" s="48"/>
      <c r="K663" s="48"/>
      <c r="P663" s="13"/>
      <c r="Q663" s="135"/>
      <c r="R663" s="135"/>
      <c r="S663" s="135"/>
      <c r="T663" s="135"/>
      <c r="X663" s="48"/>
      <c r="Y663" s="48"/>
      <c r="Z663" s="48"/>
      <c r="AA663" s="48"/>
      <c r="AB663" s="48"/>
      <c r="AC663" s="48"/>
      <c r="AD663" s="143"/>
      <c r="AF663" s="143"/>
    </row>
    <row r="664" spans="2:32" ht="14.25" customHeight="1" x14ac:dyDescent="0.35">
      <c r="B664" s="48"/>
      <c r="C664" s="48"/>
      <c r="D664" s="48"/>
      <c r="E664" s="48"/>
      <c r="F664" s="48"/>
      <c r="H664" s="135"/>
      <c r="I664" s="48"/>
      <c r="K664" s="48"/>
      <c r="P664" s="13"/>
      <c r="Q664" s="135"/>
      <c r="R664" s="135"/>
      <c r="S664" s="135"/>
      <c r="T664" s="135"/>
      <c r="X664" s="48"/>
      <c r="Y664" s="48"/>
      <c r="Z664" s="48"/>
      <c r="AA664" s="48"/>
      <c r="AB664" s="48"/>
      <c r="AC664" s="48"/>
      <c r="AD664" s="143"/>
      <c r="AF664" s="143"/>
    </row>
    <row r="665" spans="2:32" ht="14.25" customHeight="1" x14ac:dyDescent="0.35">
      <c r="B665" s="48"/>
      <c r="C665" s="48"/>
      <c r="D665" s="48"/>
      <c r="E665" s="48"/>
      <c r="F665" s="48"/>
      <c r="H665" s="135"/>
      <c r="I665" s="48"/>
      <c r="K665" s="48"/>
      <c r="P665" s="13"/>
      <c r="Q665" s="135"/>
      <c r="R665" s="135"/>
      <c r="S665" s="135"/>
      <c r="T665" s="135"/>
      <c r="X665" s="48"/>
      <c r="Y665" s="48"/>
      <c r="Z665" s="48"/>
      <c r="AA665" s="48"/>
      <c r="AB665" s="48"/>
      <c r="AC665" s="48"/>
      <c r="AD665" s="143"/>
      <c r="AF665" s="143"/>
    </row>
    <row r="666" spans="2:32" x14ac:dyDescent="0.35">
      <c r="I666" s="48"/>
      <c r="K666" s="48"/>
      <c r="P666" s="13"/>
      <c r="X666" s="48"/>
      <c r="Y666" s="48"/>
      <c r="Z666" s="48"/>
      <c r="AA666" s="48"/>
      <c r="AB666" s="48"/>
      <c r="AC666" s="48"/>
      <c r="AD666" s="143"/>
      <c r="AF666" s="143"/>
    </row>
    <row r="667" spans="2:32" x14ac:dyDescent="0.35">
      <c r="I667" s="48"/>
      <c r="K667" s="48"/>
      <c r="P667" s="13"/>
      <c r="X667" s="48"/>
      <c r="Y667" s="48"/>
      <c r="Z667" s="48"/>
      <c r="AA667" s="48"/>
      <c r="AB667" s="48"/>
      <c r="AC667" s="48"/>
      <c r="AD667" s="143"/>
      <c r="AF667" s="143"/>
    </row>
    <row r="668" spans="2:32" x14ac:dyDescent="0.35">
      <c r="I668" s="48"/>
      <c r="K668" s="48"/>
      <c r="P668" s="13"/>
      <c r="X668" s="48"/>
      <c r="Y668" s="48"/>
      <c r="Z668" s="48"/>
      <c r="AA668" s="48"/>
      <c r="AB668" s="48"/>
      <c r="AC668" s="48"/>
      <c r="AD668" s="143"/>
      <c r="AF668" s="143"/>
    </row>
    <row r="669" spans="2:32" x14ac:dyDescent="0.35">
      <c r="I669" s="48"/>
      <c r="K669" s="48"/>
      <c r="P669" s="13"/>
      <c r="X669" s="48"/>
      <c r="Y669" s="48"/>
      <c r="Z669" s="48"/>
      <c r="AA669" s="48"/>
      <c r="AB669" s="48"/>
      <c r="AC669" s="48"/>
      <c r="AD669" s="143"/>
      <c r="AF669" s="143"/>
    </row>
    <row r="670" spans="2:32" x14ac:dyDescent="0.35">
      <c r="I670" s="48"/>
      <c r="K670" s="48"/>
      <c r="P670" s="13"/>
      <c r="X670" s="48"/>
      <c r="Y670" s="48"/>
      <c r="Z670" s="48"/>
      <c r="AA670" s="48"/>
      <c r="AB670" s="48"/>
      <c r="AC670" s="48"/>
      <c r="AD670" s="143"/>
      <c r="AF670" s="143"/>
    </row>
    <row r="671" spans="2:32" x14ac:dyDescent="0.35">
      <c r="I671" s="48"/>
      <c r="K671" s="48"/>
      <c r="P671" s="13"/>
      <c r="X671" s="48"/>
      <c r="Y671" s="48"/>
      <c r="Z671" s="48"/>
      <c r="AA671" s="48"/>
      <c r="AB671" s="48"/>
      <c r="AC671" s="48"/>
      <c r="AD671" s="143"/>
      <c r="AF671" s="143"/>
    </row>
    <row r="672" spans="2:32" x14ac:dyDescent="0.35">
      <c r="I672" s="48"/>
      <c r="K672" s="48"/>
      <c r="P672" s="13"/>
      <c r="X672" s="48"/>
      <c r="Y672" s="48"/>
      <c r="Z672" s="48"/>
      <c r="AA672" s="48"/>
      <c r="AB672" s="48"/>
      <c r="AC672" s="48"/>
      <c r="AD672" s="143"/>
      <c r="AF672" s="143"/>
    </row>
    <row r="673" spans="9:32" x14ac:dyDescent="0.35">
      <c r="I673" s="48"/>
      <c r="K673" s="48"/>
      <c r="P673" s="13"/>
      <c r="X673" s="48"/>
      <c r="Y673" s="48"/>
      <c r="Z673" s="48"/>
      <c r="AA673" s="48"/>
      <c r="AB673" s="48"/>
      <c r="AC673" s="48"/>
      <c r="AD673" s="143"/>
      <c r="AF673" s="143"/>
    </row>
    <row r="674" spans="9:32" x14ac:dyDescent="0.35">
      <c r="I674" s="48"/>
      <c r="K674" s="48"/>
      <c r="P674" s="13"/>
      <c r="X674" s="48"/>
      <c r="Y674" s="48"/>
      <c r="Z674" s="48"/>
      <c r="AA674" s="48"/>
      <c r="AB674" s="48"/>
      <c r="AC674" s="48"/>
      <c r="AD674" s="143"/>
      <c r="AF674" s="143"/>
    </row>
    <row r="675" spans="9:32" x14ac:dyDescent="0.35">
      <c r="I675" s="48"/>
      <c r="K675" s="48"/>
      <c r="P675" s="13"/>
      <c r="X675" s="48"/>
      <c r="Y675" s="48"/>
      <c r="Z675" s="48"/>
      <c r="AA675" s="48"/>
      <c r="AB675" s="48"/>
      <c r="AC675" s="48"/>
      <c r="AD675" s="143"/>
      <c r="AF675" s="143"/>
    </row>
    <row r="676" spans="9:32" x14ac:dyDescent="0.35">
      <c r="I676" s="48"/>
      <c r="K676" s="48"/>
      <c r="P676" s="13"/>
      <c r="X676" s="48"/>
      <c r="Y676" s="48"/>
      <c r="Z676" s="48"/>
      <c r="AA676" s="48"/>
      <c r="AB676" s="48"/>
      <c r="AC676" s="48"/>
      <c r="AD676" s="143"/>
      <c r="AF676" s="143"/>
    </row>
    <row r="677" spans="9:32" x14ac:dyDescent="0.35">
      <c r="I677" s="48"/>
      <c r="K677" s="48"/>
      <c r="P677" s="13"/>
      <c r="X677" s="48"/>
      <c r="Y677" s="48"/>
      <c r="Z677" s="48"/>
      <c r="AA677" s="48"/>
      <c r="AB677" s="48"/>
      <c r="AC677" s="48"/>
      <c r="AD677" s="143"/>
      <c r="AF677" s="143"/>
    </row>
    <row r="678" spans="9:32" x14ac:dyDescent="0.35">
      <c r="I678" s="48"/>
      <c r="K678" s="48"/>
      <c r="P678" s="13"/>
      <c r="X678" s="48"/>
      <c r="Y678" s="48"/>
      <c r="Z678" s="48"/>
      <c r="AA678" s="48"/>
      <c r="AB678" s="48"/>
      <c r="AC678" s="48"/>
      <c r="AD678" s="143"/>
      <c r="AF678" s="143"/>
    </row>
    <row r="679" spans="9:32" x14ac:dyDescent="0.35">
      <c r="I679" s="48"/>
      <c r="K679" s="48"/>
      <c r="P679" s="13"/>
      <c r="X679" s="48"/>
      <c r="Y679" s="48"/>
      <c r="Z679" s="48"/>
      <c r="AA679" s="48"/>
      <c r="AB679" s="48"/>
      <c r="AC679" s="48"/>
      <c r="AD679" s="143"/>
      <c r="AF679" s="143"/>
    </row>
    <row r="680" spans="9:32" x14ac:dyDescent="0.35">
      <c r="I680" s="48"/>
      <c r="K680" s="48"/>
      <c r="P680" s="13"/>
      <c r="X680" s="48"/>
      <c r="Y680" s="48"/>
      <c r="Z680" s="48"/>
      <c r="AA680" s="48"/>
      <c r="AB680" s="48"/>
      <c r="AC680" s="48"/>
      <c r="AD680" s="143"/>
      <c r="AF680" s="143"/>
    </row>
    <row r="681" spans="9:32" x14ac:dyDescent="0.35">
      <c r="I681" s="48"/>
      <c r="K681" s="48"/>
      <c r="P681" s="13"/>
      <c r="X681" s="48"/>
      <c r="Y681" s="48"/>
      <c r="Z681" s="48"/>
      <c r="AA681" s="48"/>
      <c r="AB681" s="48"/>
      <c r="AC681" s="48"/>
      <c r="AD681" s="143"/>
      <c r="AF681" s="143"/>
    </row>
    <row r="682" spans="9:32" x14ac:dyDescent="0.35">
      <c r="P682" s="13"/>
      <c r="X682" s="48"/>
      <c r="Y682" s="48"/>
      <c r="Z682" s="48"/>
      <c r="AA682" s="48"/>
      <c r="AB682" s="48"/>
      <c r="AC682" s="48"/>
      <c r="AD682" s="143"/>
      <c r="AF682" s="143"/>
    </row>
    <row r="683" spans="9:32" x14ac:dyDescent="0.35">
      <c r="P683" s="13"/>
      <c r="X683" s="48"/>
      <c r="Y683" s="48"/>
      <c r="Z683" s="48"/>
      <c r="AA683" s="48"/>
      <c r="AB683" s="48"/>
      <c r="AC683" s="48"/>
      <c r="AD683" s="143"/>
      <c r="AF683" s="143"/>
    </row>
    <row r="684" spans="9:32" x14ac:dyDescent="0.35">
      <c r="P684" s="13"/>
      <c r="X684" s="48"/>
      <c r="Y684" s="48"/>
      <c r="Z684" s="48"/>
      <c r="AA684" s="48"/>
      <c r="AB684" s="48"/>
      <c r="AC684" s="48"/>
      <c r="AD684" s="143"/>
      <c r="AF684" s="143"/>
    </row>
    <row r="685" spans="9:32" x14ac:dyDescent="0.35">
      <c r="P685" s="13"/>
      <c r="X685" s="48"/>
      <c r="Y685" s="48"/>
      <c r="Z685" s="48"/>
      <c r="AA685" s="48"/>
      <c r="AB685" s="48"/>
      <c r="AC685" s="48"/>
      <c r="AD685" s="143"/>
      <c r="AF685" s="143"/>
    </row>
    <row r="686" spans="9:32" x14ac:dyDescent="0.35">
      <c r="P686" s="13"/>
      <c r="X686" s="48"/>
      <c r="Y686" s="48"/>
      <c r="Z686" s="48"/>
      <c r="AA686" s="48"/>
      <c r="AB686" s="48"/>
      <c r="AC686" s="48"/>
      <c r="AD686" s="143"/>
      <c r="AF686" s="143"/>
    </row>
    <row r="687" spans="9:32" x14ac:dyDescent="0.35">
      <c r="P687" s="13"/>
      <c r="X687" s="48"/>
      <c r="Y687" s="48"/>
      <c r="Z687" s="48"/>
      <c r="AA687" s="48"/>
      <c r="AB687" s="48"/>
      <c r="AC687" s="48"/>
      <c r="AD687" s="143"/>
      <c r="AF687" s="143"/>
    </row>
    <row r="688" spans="9:32" x14ac:dyDescent="0.35">
      <c r="P688" s="13"/>
      <c r="X688" s="48"/>
      <c r="Y688" s="48"/>
      <c r="Z688" s="48"/>
      <c r="AA688" s="48"/>
      <c r="AB688" s="48"/>
      <c r="AC688" s="48"/>
      <c r="AD688" s="143"/>
      <c r="AF688" s="143"/>
    </row>
    <row r="689" spans="16:32" x14ac:dyDescent="0.35">
      <c r="P689" s="13"/>
      <c r="X689" s="48"/>
      <c r="Y689" s="48"/>
      <c r="Z689" s="48"/>
      <c r="AA689" s="48"/>
      <c r="AB689" s="48"/>
      <c r="AC689" s="48"/>
      <c r="AD689" s="143"/>
      <c r="AF689" s="143"/>
    </row>
    <row r="690" spans="16:32" x14ac:dyDescent="0.35">
      <c r="P690" s="13"/>
      <c r="X690" s="48"/>
      <c r="Y690" s="48"/>
      <c r="Z690" s="48"/>
      <c r="AA690" s="48"/>
      <c r="AB690" s="48"/>
      <c r="AC690" s="48"/>
      <c r="AD690" s="143"/>
      <c r="AF690" s="143"/>
    </row>
    <row r="691" spans="16:32" x14ac:dyDescent="0.35">
      <c r="P691" s="13"/>
      <c r="X691" s="48"/>
      <c r="Y691" s="48"/>
      <c r="Z691" s="48"/>
      <c r="AA691" s="48"/>
      <c r="AB691" s="48"/>
      <c r="AC691" s="48"/>
      <c r="AD691" s="143"/>
      <c r="AF691" s="143"/>
    </row>
    <row r="692" spans="16:32" x14ac:dyDescent="0.35">
      <c r="P692" s="13"/>
      <c r="X692" s="48"/>
      <c r="Y692" s="48"/>
      <c r="Z692" s="48"/>
      <c r="AA692" s="48"/>
      <c r="AB692" s="48"/>
      <c r="AC692" s="48"/>
      <c r="AD692" s="143"/>
      <c r="AF692" s="143"/>
    </row>
    <row r="693" spans="16:32" x14ac:dyDescent="0.35">
      <c r="P693" s="13"/>
      <c r="X693" s="48"/>
      <c r="Y693" s="48"/>
      <c r="Z693" s="48"/>
      <c r="AA693" s="48"/>
      <c r="AB693" s="48"/>
      <c r="AC693" s="48"/>
      <c r="AD693" s="143"/>
      <c r="AF693" s="143"/>
    </row>
    <row r="694" spans="16:32" x14ac:dyDescent="0.35">
      <c r="P694" s="13"/>
      <c r="X694" s="48"/>
      <c r="Y694" s="48"/>
      <c r="Z694" s="48"/>
      <c r="AA694" s="48"/>
      <c r="AB694" s="48"/>
      <c r="AC694" s="48"/>
      <c r="AD694" s="143"/>
      <c r="AF694" s="143"/>
    </row>
    <row r="695" spans="16:32" x14ac:dyDescent="0.35">
      <c r="P695" s="13"/>
      <c r="X695" s="48"/>
      <c r="Y695" s="48"/>
      <c r="Z695" s="48"/>
      <c r="AA695" s="48"/>
      <c r="AB695" s="48"/>
      <c r="AC695" s="48"/>
      <c r="AD695" s="143"/>
      <c r="AF695" s="143"/>
    </row>
    <row r="696" spans="16:32" x14ac:dyDescent="0.35">
      <c r="P696" s="13"/>
      <c r="X696" s="48"/>
      <c r="Y696" s="48"/>
      <c r="Z696" s="48"/>
      <c r="AA696" s="48"/>
      <c r="AB696" s="48"/>
      <c r="AC696" s="48"/>
      <c r="AD696" s="143"/>
      <c r="AF696" s="143"/>
    </row>
    <row r="697" spans="16:32" x14ac:dyDescent="0.35">
      <c r="P697" s="13"/>
      <c r="X697" s="48"/>
      <c r="Y697" s="48"/>
      <c r="Z697" s="48"/>
      <c r="AA697" s="48"/>
      <c r="AB697" s="48"/>
      <c r="AC697" s="48"/>
      <c r="AD697" s="143"/>
      <c r="AF697" s="143"/>
    </row>
    <row r="698" spans="16:32" x14ac:dyDescent="0.35">
      <c r="P698" s="13"/>
      <c r="X698" s="48"/>
      <c r="Y698" s="48"/>
      <c r="Z698" s="48"/>
      <c r="AA698" s="48"/>
      <c r="AB698" s="48"/>
      <c r="AC698" s="48"/>
      <c r="AD698" s="143"/>
      <c r="AF698" s="143"/>
    </row>
    <row r="699" spans="16:32" x14ac:dyDescent="0.35">
      <c r="P699" s="13"/>
      <c r="X699" s="48"/>
      <c r="Y699" s="48"/>
      <c r="Z699" s="48"/>
      <c r="AA699" s="48"/>
      <c r="AB699" s="48"/>
      <c r="AC699" s="48"/>
      <c r="AD699" s="143"/>
      <c r="AF699" s="143"/>
    </row>
    <row r="700" spans="16:32" x14ac:dyDescent="0.35">
      <c r="P700" s="13"/>
      <c r="X700" s="48"/>
      <c r="Y700" s="48"/>
      <c r="Z700" s="48"/>
      <c r="AA700" s="48"/>
      <c r="AB700" s="48"/>
      <c r="AC700" s="48"/>
      <c r="AD700" s="143"/>
      <c r="AF700" s="143"/>
    </row>
    <row r="701" spans="16:32" x14ac:dyDescent="0.35">
      <c r="P701" s="13"/>
      <c r="X701" s="48"/>
      <c r="Y701" s="48"/>
      <c r="Z701" s="48"/>
      <c r="AA701" s="48"/>
      <c r="AB701" s="48"/>
      <c r="AC701" s="48"/>
      <c r="AD701" s="143"/>
      <c r="AF701" s="143"/>
    </row>
    <row r="702" spans="16:32" x14ac:dyDescent="0.35">
      <c r="P702" s="13"/>
      <c r="X702" s="48"/>
      <c r="Y702" s="48"/>
      <c r="Z702" s="48"/>
      <c r="AA702" s="48"/>
      <c r="AB702" s="48"/>
      <c r="AC702" s="48"/>
      <c r="AD702" s="143"/>
      <c r="AF702" s="143"/>
    </row>
    <row r="703" spans="16:32" x14ac:dyDescent="0.35">
      <c r="P703" s="13"/>
      <c r="X703" s="48"/>
      <c r="Y703" s="48"/>
      <c r="Z703" s="48"/>
      <c r="AA703" s="48"/>
      <c r="AB703" s="48"/>
      <c r="AC703" s="48"/>
      <c r="AD703" s="143"/>
      <c r="AF703" s="143"/>
    </row>
    <row r="704" spans="16:32" x14ac:dyDescent="0.35">
      <c r="P704" s="13"/>
      <c r="X704" s="48"/>
      <c r="Y704" s="48"/>
      <c r="Z704" s="48"/>
      <c r="AA704" s="48"/>
      <c r="AB704" s="48"/>
      <c r="AC704" s="48"/>
      <c r="AD704" s="143"/>
      <c r="AF704" s="143"/>
    </row>
    <row r="705" spans="16:32" x14ac:dyDescent="0.35">
      <c r="P705" s="13"/>
      <c r="X705" s="48"/>
      <c r="Y705" s="48"/>
      <c r="Z705" s="48"/>
      <c r="AA705" s="48"/>
      <c r="AB705" s="48"/>
      <c r="AC705" s="48"/>
      <c r="AD705" s="143"/>
      <c r="AF705" s="143"/>
    </row>
    <row r="706" spans="16:32" x14ac:dyDescent="0.35">
      <c r="P706" s="13"/>
      <c r="X706" s="48"/>
      <c r="Y706" s="48"/>
      <c r="Z706" s="48"/>
      <c r="AA706" s="48"/>
      <c r="AB706" s="48"/>
      <c r="AC706" s="48"/>
      <c r="AD706" s="143"/>
      <c r="AF706" s="143"/>
    </row>
    <row r="707" spans="16:32" x14ac:dyDescent="0.35">
      <c r="P707" s="13"/>
      <c r="X707" s="48"/>
      <c r="Y707" s="48"/>
      <c r="Z707" s="48"/>
      <c r="AA707" s="48"/>
      <c r="AB707" s="48"/>
      <c r="AC707" s="48"/>
      <c r="AD707" s="143"/>
      <c r="AF707" s="143"/>
    </row>
    <row r="708" spans="16:32" x14ac:dyDescent="0.35">
      <c r="P708" s="13"/>
      <c r="X708" s="48"/>
      <c r="Y708" s="48"/>
      <c r="Z708" s="48"/>
      <c r="AA708" s="48"/>
      <c r="AB708" s="48"/>
      <c r="AC708" s="48"/>
      <c r="AD708" s="143"/>
      <c r="AF708" s="143"/>
    </row>
    <row r="709" spans="16:32" x14ac:dyDescent="0.35">
      <c r="P709" s="13"/>
      <c r="X709" s="48"/>
      <c r="Y709" s="48"/>
      <c r="Z709" s="48"/>
      <c r="AA709" s="48"/>
      <c r="AB709" s="48"/>
      <c r="AC709" s="48"/>
      <c r="AD709" s="143"/>
      <c r="AF709" s="143"/>
    </row>
    <row r="710" spans="16:32" x14ac:dyDescent="0.35">
      <c r="P710" s="13"/>
      <c r="X710" s="48"/>
      <c r="Y710" s="48"/>
      <c r="Z710" s="48"/>
      <c r="AA710" s="48"/>
      <c r="AB710" s="48"/>
      <c r="AC710" s="48"/>
      <c r="AD710" s="143"/>
      <c r="AF710" s="143"/>
    </row>
  </sheetData>
  <pageMargins left="0.7" right="0.7" top="0.75" bottom="0.75" header="0.3" footer="0.3"/>
  <ignoredErrors>
    <ignoredError sqref="H6:H55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950855-6633-4292-800F-2C716EB99699}">
  <dimension ref="A1:O20"/>
  <sheetViews>
    <sheetView workbookViewId="0">
      <selection activeCell="O20" sqref="O20"/>
    </sheetView>
  </sheetViews>
  <sheetFormatPr defaultColWidth="9.08984375" defaultRowHeight="13.5" x14ac:dyDescent="0.3"/>
  <cols>
    <col min="1" max="16384" width="9.08984375" style="6"/>
  </cols>
  <sheetData>
    <row r="1" spans="1:15" x14ac:dyDescent="0.3">
      <c r="A1" s="4" t="s">
        <v>76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pans="1:15" x14ac:dyDescent="0.3">
      <c r="A2" s="7" t="s">
        <v>77</v>
      </c>
      <c r="B2" s="8" t="s">
        <v>78</v>
      </c>
      <c r="C2" s="8" t="s">
        <v>79</v>
      </c>
      <c r="D2" s="8" t="s">
        <v>80</v>
      </c>
      <c r="E2" s="8" t="s">
        <v>81</v>
      </c>
      <c r="F2" s="8" t="s">
        <v>82</v>
      </c>
      <c r="G2" s="8" t="s">
        <v>83</v>
      </c>
      <c r="H2" s="8" t="s">
        <v>84</v>
      </c>
      <c r="I2" s="8" t="s">
        <v>85</v>
      </c>
      <c r="J2" s="8" t="s">
        <v>86</v>
      </c>
      <c r="K2" s="8" t="s">
        <v>87</v>
      </c>
      <c r="L2" s="8" t="s">
        <v>88</v>
      </c>
      <c r="M2" s="8" t="s">
        <v>89</v>
      </c>
      <c r="N2" s="7"/>
      <c r="O2" s="7" t="s">
        <v>90</v>
      </c>
    </row>
    <row r="3" spans="1:15" x14ac:dyDescent="0.3">
      <c r="A3" s="9">
        <v>2005</v>
      </c>
      <c r="B3" s="2">
        <v>113.4</v>
      </c>
      <c r="C3" s="2">
        <v>114</v>
      </c>
      <c r="D3" s="2">
        <v>114.5</v>
      </c>
      <c r="E3" s="2">
        <v>114.8</v>
      </c>
      <c r="F3" s="2">
        <v>114.5</v>
      </c>
      <c r="G3" s="2">
        <v>114.8</v>
      </c>
      <c r="H3" s="2">
        <v>114.4</v>
      </c>
      <c r="I3" s="2">
        <v>114.8</v>
      </c>
      <c r="J3" s="2">
        <v>115.4</v>
      </c>
      <c r="K3" s="2">
        <v>115.3</v>
      </c>
      <c r="L3" s="2">
        <v>115</v>
      </c>
      <c r="M3" s="2">
        <v>115.1</v>
      </c>
      <c r="N3" s="2"/>
      <c r="O3" s="10">
        <f>AVERAGE(E3:J3)</f>
        <v>114.78333333333332</v>
      </c>
    </row>
    <row r="4" spans="1:15" x14ac:dyDescent="0.3">
      <c r="A4" s="9">
        <v>2006</v>
      </c>
      <c r="B4" s="2">
        <v>114.7</v>
      </c>
      <c r="C4" s="2">
        <v>115.7</v>
      </c>
      <c r="D4" s="2">
        <v>116</v>
      </c>
      <c r="E4" s="2">
        <v>116.6</v>
      </c>
      <c r="F4" s="2">
        <v>116.8</v>
      </c>
      <c r="G4" s="2">
        <v>116.9</v>
      </c>
      <c r="H4" s="2">
        <v>116.6</v>
      </c>
      <c r="I4" s="2">
        <v>117</v>
      </c>
      <c r="J4" s="2">
        <v>117.2</v>
      </c>
      <c r="K4" s="2">
        <v>117.5</v>
      </c>
      <c r="L4" s="2">
        <v>117.5</v>
      </c>
      <c r="M4" s="2">
        <v>117.7</v>
      </c>
      <c r="N4" s="2"/>
      <c r="O4" s="10">
        <f t="shared" ref="O4:O11" si="0">AVERAGE(E4:J4)</f>
        <v>116.85000000000001</v>
      </c>
    </row>
    <row r="5" spans="1:15" x14ac:dyDescent="0.3">
      <c r="A5" s="9">
        <v>2007</v>
      </c>
      <c r="B5" s="2">
        <v>117.4</v>
      </c>
      <c r="C5" s="2">
        <v>118.2</v>
      </c>
      <c r="D5" s="2">
        <v>119.1</v>
      </c>
      <c r="E5" s="2">
        <v>119.6</v>
      </c>
      <c r="F5" s="2">
        <v>119.5</v>
      </c>
      <c r="G5" s="2">
        <v>119.7</v>
      </c>
      <c r="H5" s="2">
        <v>119.5</v>
      </c>
      <c r="I5" s="2">
        <v>119.7</v>
      </c>
      <c r="J5" s="2">
        <v>120.3</v>
      </c>
      <c r="K5" s="2">
        <v>120.6</v>
      </c>
      <c r="L5" s="2">
        <v>120.9</v>
      </c>
      <c r="M5" s="2">
        <v>120.7</v>
      </c>
      <c r="N5" s="2"/>
      <c r="O5" s="10">
        <f t="shared" si="0"/>
        <v>119.71666666666665</v>
      </c>
    </row>
    <row r="6" spans="1:15" x14ac:dyDescent="0.3">
      <c r="A6" s="9">
        <v>2008</v>
      </c>
      <c r="B6" s="2">
        <v>121.9</v>
      </c>
      <c r="C6" s="2">
        <v>122.6</v>
      </c>
      <c r="D6" s="2">
        <v>123.6</v>
      </c>
      <c r="E6" s="2">
        <v>123.8</v>
      </c>
      <c r="F6" s="2">
        <v>124.5</v>
      </c>
      <c r="G6" s="2">
        <v>124.9</v>
      </c>
      <c r="H6" s="2">
        <v>124.7</v>
      </c>
      <c r="I6" s="2">
        <v>125.3</v>
      </c>
      <c r="J6" s="2">
        <v>125.9</v>
      </c>
      <c r="K6" s="2">
        <v>125.9</v>
      </c>
      <c r="L6" s="2">
        <v>125.3</v>
      </c>
      <c r="M6" s="2">
        <v>124.9</v>
      </c>
      <c r="N6" s="2"/>
      <c r="O6" s="10">
        <f t="shared" si="0"/>
        <v>124.85000000000001</v>
      </c>
    </row>
    <row r="7" spans="1:15" x14ac:dyDescent="0.3">
      <c r="A7" s="9">
        <v>2009</v>
      </c>
      <c r="B7" s="2">
        <v>124.6</v>
      </c>
      <c r="C7" s="2">
        <v>124.7</v>
      </c>
      <c r="D7" s="2">
        <v>124.8</v>
      </c>
      <c r="E7" s="2">
        <v>124.8</v>
      </c>
      <c r="F7" s="2">
        <v>124.5</v>
      </c>
      <c r="G7" s="2">
        <v>124.8</v>
      </c>
      <c r="H7" s="2">
        <v>124</v>
      </c>
      <c r="I7" s="2">
        <v>124.4</v>
      </c>
      <c r="J7" s="2">
        <v>124.6</v>
      </c>
      <c r="K7" s="2">
        <v>124</v>
      </c>
      <c r="L7" s="2">
        <v>124.1</v>
      </c>
      <c r="M7" s="2">
        <v>124.2</v>
      </c>
      <c r="N7" s="2"/>
      <c r="O7" s="10">
        <f>AVERAGE(E7:J7)</f>
        <v>124.51666666666667</v>
      </c>
    </row>
    <row r="8" spans="1:15" x14ac:dyDescent="0.3">
      <c r="A8" s="9">
        <v>2010</v>
      </c>
      <c r="B8" s="2">
        <v>124.4</v>
      </c>
      <c r="C8" s="2">
        <v>124.8</v>
      </c>
      <c r="D8" s="2">
        <v>125.5</v>
      </c>
      <c r="E8" s="2">
        <v>125.8</v>
      </c>
      <c r="F8" s="2">
        <v>125.7</v>
      </c>
      <c r="G8" s="2">
        <v>126</v>
      </c>
      <c r="H8" s="2">
        <v>125.3</v>
      </c>
      <c r="I8" s="2">
        <v>125.9</v>
      </c>
      <c r="J8" s="2">
        <v>126.4</v>
      </c>
      <c r="K8" s="2">
        <v>126.9</v>
      </c>
      <c r="L8" s="2">
        <v>127.2</v>
      </c>
      <c r="M8" s="2">
        <v>127.8</v>
      </c>
      <c r="N8" s="2"/>
      <c r="O8" s="10">
        <f t="shared" si="0"/>
        <v>125.85000000000001</v>
      </c>
    </row>
    <row r="9" spans="1:15" x14ac:dyDescent="0.3">
      <c r="A9" s="9">
        <v>2011</v>
      </c>
      <c r="B9" s="2">
        <v>128.30000000000001</v>
      </c>
      <c r="C9" s="2">
        <v>129.1</v>
      </c>
      <c r="D9" s="2">
        <v>129.80000000000001</v>
      </c>
      <c r="E9" s="2">
        <v>130</v>
      </c>
      <c r="F9" s="2">
        <v>130.1</v>
      </c>
      <c r="G9" s="2">
        <v>130.5</v>
      </c>
      <c r="H9" s="2">
        <v>130.1</v>
      </c>
      <c r="I9" s="2">
        <v>130.6</v>
      </c>
      <c r="J9" s="2">
        <v>131.1</v>
      </c>
      <c r="K9" s="2">
        <v>131.5</v>
      </c>
      <c r="L9" s="2">
        <v>131.6</v>
      </c>
      <c r="M9" s="2">
        <v>131.5</v>
      </c>
      <c r="N9" s="2"/>
      <c r="O9" s="10">
        <f t="shared" si="0"/>
        <v>130.4</v>
      </c>
    </row>
    <row r="10" spans="1:15" x14ac:dyDescent="0.3">
      <c r="A10" s="1">
        <v>2012</v>
      </c>
      <c r="B10" s="2">
        <v>132.4</v>
      </c>
      <c r="C10" s="2">
        <v>133.1</v>
      </c>
      <c r="D10" s="2">
        <v>133.6</v>
      </c>
      <c r="E10" s="2">
        <v>134</v>
      </c>
      <c r="F10" s="2">
        <v>134.1</v>
      </c>
      <c r="G10" s="2">
        <v>134.1</v>
      </c>
      <c r="H10" s="2">
        <v>133.9</v>
      </c>
      <c r="I10" s="2">
        <v>134.19999999999999</v>
      </c>
      <c r="J10" s="2">
        <v>134.69999999999999</v>
      </c>
      <c r="K10" s="2">
        <v>134.9</v>
      </c>
      <c r="L10" s="11">
        <v>134.4</v>
      </c>
      <c r="M10" s="11">
        <v>134.6</v>
      </c>
      <c r="N10" s="11"/>
      <c r="O10" s="10">
        <f t="shared" si="0"/>
        <v>134.16666666666666</v>
      </c>
    </row>
    <row r="11" spans="1:15" x14ac:dyDescent="0.3">
      <c r="A11" s="1">
        <v>2013</v>
      </c>
      <c r="B11" s="2">
        <v>134.5</v>
      </c>
      <c r="C11" s="2">
        <v>135.30000000000001</v>
      </c>
      <c r="D11" s="2">
        <v>135.9</v>
      </c>
      <c r="E11" s="2">
        <v>136.1</v>
      </c>
      <c r="F11" s="2">
        <v>136.1</v>
      </c>
      <c r="G11" s="2">
        <v>136.1</v>
      </c>
      <c r="H11" s="2">
        <v>136</v>
      </c>
      <c r="I11" s="2">
        <v>135.80000000000001</v>
      </c>
      <c r="J11" s="2">
        <v>136.30000000000001</v>
      </c>
      <c r="K11" s="2">
        <v>136.5</v>
      </c>
      <c r="L11" s="11">
        <v>136.30000000000001</v>
      </c>
      <c r="M11" s="11">
        <v>136.80000000000001</v>
      </c>
      <c r="N11" s="11"/>
      <c r="O11" s="10">
        <f t="shared" si="0"/>
        <v>136.06666666666663</v>
      </c>
    </row>
    <row r="12" spans="1:15" x14ac:dyDescent="0.3">
      <c r="A12" s="1">
        <v>2014</v>
      </c>
      <c r="B12" s="2">
        <v>136.69999999999999</v>
      </c>
      <c r="C12" s="2">
        <v>137</v>
      </c>
      <c r="D12" s="2">
        <v>137.4</v>
      </c>
      <c r="E12" s="2">
        <v>137.6</v>
      </c>
      <c r="F12" s="2">
        <v>137.19999999999999</v>
      </c>
      <c r="G12" s="2">
        <v>137.30000000000001</v>
      </c>
      <c r="H12" s="2">
        <v>137.19999999999999</v>
      </c>
      <c r="I12" s="2">
        <v>137.4</v>
      </c>
      <c r="J12" s="2">
        <v>138.1</v>
      </c>
      <c r="K12" s="2">
        <v>137.9</v>
      </c>
      <c r="L12" s="2">
        <v>137.6</v>
      </c>
      <c r="M12" s="2">
        <v>137.4</v>
      </c>
      <c r="N12" s="2"/>
      <c r="O12" s="10">
        <f t="shared" ref="O12:O17" si="1">AVERAGE(E12:J12)</f>
        <v>137.46666666666667</v>
      </c>
    </row>
    <row r="13" spans="1:15" x14ac:dyDescent="0.3">
      <c r="A13" s="1">
        <v>2015</v>
      </c>
      <c r="B13" s="2">
        <v>136.5</v>
      </c>
      <c r="C13" s="2">
        <v>136.80000000000001</v>
      </c>
      <c r="D13" s="2">
        <v>137.30000000000001</v>
      </c>
      <c r="E13" s="2">
        <v>137.30000000000001</v>
      </c>
      <c r="F13" s="2">
        <v>137.19999999999999</v>
      </c>
      <c r="G13" s="2">
        <v>137.19999999999999</v>
      </c>
      <c r="H13" s="2">
        <v>136.9</v>
      </c>
      <c r="I13" s="2">
        <v>137.1</v>
      </c>
      <c r="J13" s="2">
        <v>137.30000000000001</v>
      </c>
      <c r="K13" s="2">
        <v>137.5</v>
      </c>
      <c r="L13" s="2">
        <v>137.30000000000001</v>
      </c>
      <c r="M13" s="2">
        <v>137.1</v>
      </c>
      <c r="N13" s="2"/>
      <c r="O13" s="10">
        <f t="shared" si="1"/>
        <v>137.16666666666666</v>
      </c>
    </row>
    <row r="14" spans="1:15" x14ac:dyDescent="0.3">
      <c r="A14" s="1">
        <v>2016</v>
      </c>
      <c r="B14" s="2">
        <v>136.5</v>
      </c>
      <c r="C14" s="2">
        <v>136.69999999999999</v>
      </c>
      <c r="D14" s="2">
        <v>137.19999999999999</v>
      </c>
      <c r="E14" s="2">
        <v>137.6</v>
      </c>
      <c r="F14" s="2">
        <v>137.6</v>
      </c>
      <c r="G14" s="2">
        <v>137.69999999999999</v>
      </c>
      <c r="H14" s="2">
        <v>137.5</v>
      </c>
      <c r="I14" s="2">
        <v>137.6</v>
      </c>
      <c r="J14" s="2">
        <v>137.9</v>
      </c>
      <c r="K14" s="2">
        <v>138.1</v>
      </c>
      <c r="L14" s="2">
        <v>138.19999999999999</v>
      </c>
      <c r="M14" s="2">
        <v>138.5</v>
      </c>
      <c r="N14" s="2"/>
      <c r="O14" s="10">
        <f t="shared" si="1"/>
        <v>137.65</v>
      </c>
    </row>
    <row r="15" spans="1:15" x14ac:dyDescent="0.3">
      <c r="A15" s="1">
        <v>2017</v>
      </c>
      <c r="B15" s="2">
        <v>137.69999999999999</v>
      </c>
      <c r="C15" s="2">
        <v>138.4</v>
      </c>
      <c r="D15" s="2">
        <v>138.4</v>
      </c>
      <c r="E15" s="2">
        <v>138.80000000000001</v>
      </c>
      <c r="F15" s="2">
        <v>138.6</v>
      </c>
      <c r="G15" s="2">
        <v>138.69999999999999</v>
      </c>
      <c r="H15" s="2">
        <v>138.30000000000001</v>
      </c>
      <c r="I15" s="2">
        <v>138.6</v>
      </c>
      <c r="J15" s="2">
        <v>138.9</v>
      </c>
      <c r="K15" s="2">
        <v>138.9</v>
      </c>
      <c r="L15" s="2">
        <v>139.19999999999999</v>
      </c>
      <c r="M15" s="2">
        <v>139.19999999999999</v>
      </c>
      <c r="N15" s="2"/>
      <c r="O15" s="10">
        <f t="shared" si="1"/>
        <v>138.65</v>
      </c>
    </row>
    <row r="16" spans="1:15" x14ac:dyDescent="0.3">
      <c r="A16" s="1">
        <v>2018</v>
      </c>
      <c r="B16" s="2">
        <v>138.80000000000001</v>
      </c>
      <c r="C16" s="2">
        <v>139.19999999999999</v>
      </c>
      <c r="D16" s="2">
        <v>139.5</v>
      </c>
      <c r="E16" s="2">
        <v>139.80000000000001</v>
      </c>
      <c r="F16" s="2">
        <v>140</v>
      </c>
      <c r="G16" s="2">
        <v>140.30000000000001</v>
      </c>
      <c r="H16" s="2">
        <v>140.19999999999999</v>
      </c>
      <c r="I16" s="2">
        <v>140.4</v>
      </c>
      <c r="J16" s="2">
        <v>140.69999999999999</v>
      </c>
      <c r="K16" s="2">
        <v>141</v>
      </c>
      <c r="L16" s="2">
        <v>141</v>
      </c>
      <c r="M16" s="2">
        <v>140.80000000000001</v>
      </c>
      <c r="N16" s="2"/>
      <c r="O16" s="10">
        <f t="shared" si="1"/>
        <v>140.23333333333332</v>
      </c>
    </row>
    <row r="17" spans="1:15" x14ac:dyDescent="0.3">
      <c r="A17" s="1">
        <v>2019</v>
      </c>
      <c r="B17" s="2">
        <v>140.30000000000001</v>
      </c>
      <c r="C17" s="2">
        <v>141</v>
      </c>
      <c r="D17" s="2">
        <v>141</v>
      </c>
      <c r="E17" s="2">
        <v>141.9</v>
      </c>
      <c r="F17" s="2">
        <v>141.6</v>
      </c>
      <c r="G17" s="2">
        <v>141.69999999999999</v>
      </c>
      <c r="H17" s="2">
        <v>141.30000000000001</v>
      </c>
      <c r="I17" s="2">
        <v>141.9</v>
      </c>
      <c r="J17" s="2">
        <v>142</v>
      </c>
      <c r="K17" s="2">
        <v>142.1</v>
      </c>
      <c r="L17" s="2">
        <v>141.9</v>
      </c>
      <c r="M17" s="2">
        <v>142.1</v>
      </c>
      <c r="N17" s="2"/>
      <c r="O17" s="10">
        <f t="shared" si="1"/>
        <v>141.73333333333332</v>
      </c>
    </row>
    <row r="18" spans="1:15" x14ac:dyDescent="0.3">
      <c r="A18" s="1">
        <v>2020</v>
      </c>
      <c r="B18" s="2">
        <v>141.69999999999999</v>
      </c>
      <c r="C18" s="2">
        <v>142.1</v>
      </c>
      <c r="D18" s="2">
        <v>141.9</v>
      </c>
      <c r="E18" s="2">
        <v>141.4</v>
      </c>
      <c r="F18" s="2">
        <v>141.4</v>
      </c>
      <c r="G18" s="2">
        <v>141.69999999999999</v>
      </c>
      <c r="H18" s="2">
        <v>142.19999999999999</v>
      </c>
      <c r="I18" s="2">
        <v>142.19999999999999</v>
      </c>
      <c r="J18" s="2">
        <v>142.19999999999999</v>
      </c>
      <c r="K18" s="2">
        <v>142.30000000000001</v>
      </c>
      <c r="L18" s="2">
        <v>142.19999999999999</v>
      </c>
      <c r="M18" s="2">
        <v>142.4</v>
      </c>
      <c r="N18" s="2"/>
      <c r="O18" s="10">
        <f t="shared" ref="O18" si="2">AVERAGE(E18:J18)</f>
        <v>141.85000000000002</v>
      </c>
    </row>
    <row r="19" spans="1:15" x14ac:dyDescent="0.3">
      <c r="A19" s="1">
        <v>2021</v>
      </c>
      <c r="B19" s="2">
        <v>142.9</v>
      </c>
      <c r="C19" s="2">
        <v>143.4</v>
      </c>
      <c r="D19" s="2">
        <v>143.80000000000001</v>
      </c>
      <c r="E19" s="2">
        <v>144.30000000000001</v>
      </c>
      <c r="F19" s="2">
        <v>144.5</v>
      </c>
      <c r="G19" s="2">
        <v>144.5</v>
      </c>
      <c r="H19" s="2">
        <v>144.9</v>
      </c>
      <c r="I19" s="2">
        <v>145.30000000000001</v>
      </c>
      <c r="J19" s="2">
        <v>145.69999999999999</v>
      </c>
      <c r="K19" s="2">
        <v>146.80000000000001</v>
      </c>
      <c r="L19" s="2">
        <v>147.5</v>
      </c>
      <c r="M19" s="2">
        <v>147.4</v>
      </c>
      <c r="N19" s="2"/>
      <c r="O19" s="10">
        <f t="shared" ref="O19:O20" si="3">AVERAGE(E19:J19)</f>
        <v>144.86666666666667</v>
      </c>
    </row>
    <row r="20" spans="1:15" x14ac:dyDescent="0.3">
      <c r="A20" s="1">
        <v>2022</v>
      </c>
      <c r="B20" s="2">
        <v>149.19999999999999</v>
      </c>
      <c r="C20" s="2">
        <v>150</v>
      </c>
      <c r="D20" s="2">
        <v>152.1</v>
      </c>
      <c r="E20" s="2">
        <v>152.6</v>
      </c>
      <c r="F20" s="2">
        <v>154.6</v>
      </c>
      <c r="G20" s="2">
        <v>155.69999999999999</v>
      </c>
      <c r="H20" s="2">
        <v>156.19999999999999</v>
      </c>
      <c r="I20" s="2">
        <v>156.30000000000001</v>
      </c>
      <c r="J20" s="2">
        <v>157.6</v>
      </c>
      <c r="K20" s="2">
        <v>159</v>
      </c>
      <c r="L20" s="2"/>
      <c r="M20" s="2"/>
      <c r="N20" s="2"/>
      <c r="O20" s="10">
        <f t="shared" si="3"/>
        <v>155.49999999999997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437C8B-3C8C-4D2E-A606-BD5BDC23604D}">
  <dimension ref="A1:AI108"/>
  <sheetViews>
    <sheetView zoomScale="85" zoomScaleNormal="8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O86" sqref="O86"/>
    </sheetView>
  </sheetViews>
  <sheetFormatPr defaultColWidth="11.6328125" defaultRowHeight="13.5" x14ac:dyDescent="0.3"/>
  <cols>
    <col min="1" max="1" width="41.90625" style="189" customWidth="1"/>
    <col min="2" max="2" width="18.36328125" style="6" customWidth="1"/>
    <col min="3" max="3" width="16.90625" style="6" customWidth="1"/>
    <col min="4" max="4" width="14.6328125" style="6" customWidth="1"/>
    <col min="5" max="5" width="16.90625" style="6" bestFit="1" customWidth="1"/>
    <col min="6" max="6" width="13.90625" style="6" bestFit="1" customWidth="1"/>
    <col min="7" max="7" width="14.90625" style="6" bestFit="1" customWidth="1"/>
    <col min="8" max="10" width="12.6328125" style="6" bestFit="1" customWidth="1"/>
    <col min="11" max="11" width="12" style="6" bestFit="1" customWidth="1"/>
    <col min="12" max="12" width="12" style="6" customWidth="1"/>
    <col min="13" max="13" width="12.6328125" style="6" bestFit="1" customWidth="1"/>
    <col min="14" max="14" width="12.54296875" style="6" customWidth="1"/>
    <col min="15" max="15" width="26.90625" style="6" customWidth="1"/>
    <col min="16" max="17" width="11.6328125" style="6"/>
    <col min="18" max="18" width="39.08984375" style="6" bestFit="1" customWidth="1"/>
    <col min="19" max="21" width="11.6328125" style="6"/>
    <col min="22" max="22" width="10" style="6" customWidth="1"/>
    <col min="23" max="23" width="10.90625" style="6" customWidth="1"/>
    <col min="24" max="24" width="10.08984375" style="6" customWidth="1"/>
    <col min="25" max="25" width="11.36328125" style="6" customWidth="1"/>
    <col min="26" max="26" width="13.453125" style="6" customWidth="1"/>
    <col min="27" max="27" width="15.36328125" style="6" customWidth="1"/>
    <col min="28" max="28" width="15.453125" style="6" bestFit="1" customWidth="1"/>
    <col min="29" max="16384" width="11.6328125" style="6"/>
  </cols>
  <sheetData>
    <row r="1" spans="1:35" ht="67.5" x14ac:dyDescent="0.3">
      <c r="A1" s="145" t="s">
        <v>145</v>
      </c>
      <c r="B1" s="146" t="s">
        <v>77</v>
      </c>
      <c r="C1" s="146" t="s">
        <v>181</v>
      </c>
      <c r="D1" s="146" t="s">
        <v>182</v>
      </c>
      <c r="E1" s="146" t="s">
        <v>186</v>
      </c>
      <c r="F1" s="146" t="s">
        <v>91</v>
      </c>
      <c r="G1" s="146" t="s">
        <v>92</v>
      </c>
      <c r="H1" s="146" t="s">
        <v>93</v>
      </c>
      <c r="I1" s="146" t="s">
        <v>94</v>
      </c>
      <c r="J1" s="146" t="s">
        <v>95</v>
      </c>
      <c r="K1" s="146" t="s">
        <v>96</v>
      </c>
      <c r="L1" s="146"/>
      <c r="M1" s="146" t="s">
        <v>97</v>
      </c>
      <c r="N1" s="147"/>
      <c r="O1" s="146" t="s">
        <v>147</v>
      </c>
      <c r="Q1" s="148" t="s">
        <v>146</v>
      </c>
      <c r="R1" s="149" t="s">
        <v>145</v>
      </c>
      <c r="S1" s="150">
        <v>2012</v>
      </c>
      <c r="T1" s="150">
        <v>2013</v>
      </c>
      <c r="U1" s="150">
        <v>2014</v>
      </c>
      <c r="V1" s="150">
        <v>2015</v>
      </c>
      <c r="W1" s="150">
        <v>2016</v>
      </c>
      <c r="X1" s="150">
        <v>2017</v>
      </c>
      <c r="Y1" s="150">
        <v>2018</v>
      </c>
      <c r="Z1" s="150"/>
      <c r="AA1" s="151" t="s">
        <v>148</v>
      </c>
      <c r="AB1" s="151" t="s">
        <v>149</v>
      </c>
    </row>
    <row r="2" spans="1:35" s="162" customFormat="1" ht="14.5" x14ac:dyDescent="0.35">
      <c r="A2" s="152" t="s">
        <v>1</v>
      </c>
      <c r="B2" s="153" t="s">
        <v>98</v>
      </c>
      <c r="C2" s="154">
        <v>1103.0352991284647</v>
      </c>
      <c r="D2" s="154">
        <v>13288.391593492073</v>
      </c>
      <c r="E2" s="154">
        <v>382.95252040910304</v>
      </c>
      <c r="F2" s="155">
        <v>950.59100000000001</v>
      </c>
      <c r="G2" s="155">
        <v>5258.5</v>
      </c>
      <c r="H2" s="155">
        <v>67.342250000000007</v>
      </c>
      <c r="I2" s="155">
        <v>30.378</v>
      </c>
      <c r="J2" s="155">
        <v>0</v>
      </c>
      <c r="K2" s="156">
        <v>0.78500000000000003</v>
      </c>
      <c r="L2" s="156"/>
      <c r="M2" s="155">
        <v>80.45750000000001</v>
      </c>
      <c r="N2" s="212"/>
      <c r="O2" s="218">
        <v>0.78417198489340878</v>
      </c>
      <c r="P2" s="174"/>
      <c r="Q2" s="157"/>
      <c r="R2" s="160" t="s">
        <v>1</v>
      </c>
      <c r="S2" s="157">
        <v>0.93286290106368119</v>
      </c>
      <c r="T2" s="157">
        <v>0.87088290598207407</v>
      </c>
      <c r="U2" s="157">
        <v>0.91962835939038878</v>
      </c>
      <c r="V2" s="157">
        <v>0.87634126303722537</v>
      </c>
      <c r="W2" s="157">
        <v>0.72912638122366269</v>
      </c>
      <c r="X2" s="157">
        <v>0.70685117083959614</v>
      </c>
      <c r="Y2" s="157">
        <v>0.85381643917630556</v>
      </c>
      <c r="Z2" s="161"/>
      <c r="AA2" s="157">
        <f t="shared" ref="AA2:AA33" si="0">AVERAGE(S2:Y2)</f>
        <v>0.84135848867327623</v>
      </c>
      <c r="AB2" s="157">
        <f t="shared" ref="AB2:AB33" si="1">AVERAGE(V2:Y2)</f>
        <v>0.7915338135691975</v>
      </c>
      <c r="AC2" s="163"/>
      <c r="AD2" s="164"/>
      <c r="AE2" s="164"/>
      <c r="AF2" s="164"/>
      <c r="AG2" s="164"/>
      <c r="AH2" s="164"/>
      <c r="AI2" s="164"/>
    </row>
    <row r="3" spans="1:35" s="162" customFormat="1" ht="14.5" x14ac:dyDescent="0.35">
      <c r="A3" s="239" t="s">
        <v>173</v>
      </c>
      <c r="B3" s="153" t="s">
        <v>98</v>
      </c>
      <c r="C3" s="154">
        <v>4529.9796240453888</v>
      </c>
      <c r="D3" s="154">
        <v>78629.562534632016</v>
      </c>
      <c r="E3" s="154">
        <v>144.91256071963298</v>
      </c>
      <c r="F3" s="155">
        <v>1333.4120000000003</v>
      </c>
      <c r="G3" s="155">
        <v>54514.75</v>
      </c>
      <c r="H3" s="155">
        <v>399.4495</v>
      </c>
      <c r="I3" s="155">
        <v>246.768</v>
      </c>
      <c r="J3" s="155">
        <v>356.41750000000002</v>
      </c>
      <c r="K3" s="156">
        <v>0.18475000000000003</v>
      </c>
      <c r="L3" s="156"/>
      <c r="M3" s="155">
        <v>602.61249999999995</v>
      </c>
      <c r="N3" s="212"/>
      <c r="O3" s="218">
        <v>0.98560767537584371</v>
      </c>
      <c r="P3" s="174"/>
      <c r="Q3" s="157"/>
      <c r="R3" s="160" t="s">
        <v>173</v>
      </c>
      <c r="S3" s="157">
        <v>1.0800875995858787</v>
      </c>
      <c r="T3" s="157">
        <v>1.0883293586176335</v>
      </c>
      <c r="U3" s="157">
        <v>0.85265192083490471</v>
      </c>
      <c r="V3" s="157">
        <v>0.93216987328808465</v>
      </c>
      <c r="W3" s="157">
        <v>0.93631866093226368</v>
      </c>
      <c r="X3" s="157">
        <v>1.0155865862052456</v>
      </c>
      <c r="Y3" s="157">
        <v>1.0790518525319943</v>
      </c>
      <c r="Z3" s="161"/>
      <c r="AA3" s="157">
        <f t="shared" si="0"/>
        <v>0.99774226457085791</v>
      </c>
      <c r="AB3" s="157">
        <f t="shared" si="1"/>
        <v>0.99078174323939705</v>
      </c>
      <c r="AC3" s="163"/>
      <c r="AD3" s="164"/>
      <c r="AE3" s="164"/>
      <c r="AF3" s="164"/>
      <c r="AG3" s="164"/>
      <c r="AH3" s="164"/>
      <c r="AI3" s="164"/>
    </row>
    <row r="4" spans="1:35" s="162" customFormat="1" ht="14.5" x14ac:dyDescent="0.35">
      <c r="A4" s="152" t="s">
        <v>2</v>
      </c>
      <c r="B4" s="153" t="s">
        <v>98</v>
      </c>
      <c r="C4" s="154">
        <v>21202.217119270055</v>
      </c>
      <c r="D4" s="154">
        <v>341014.1442720606</v>
      </c>
      <c r="E4" s="154">
        <v>3777.2256000637753</v>
      </c>
      <c r="F4" s="155">
        <v>7676.9769999999999</v>
      </c>
      <c r="G4" s="155">
        <v>203612.5</v>
      </c>
      <c r="H4" s="155">
        <v>1993.2325000000001</v>
      </c>
      <c r="I4" s="155">
        <v>844.69024999999999</v>
      </c>
      <c r="J4" s="155">
        <v>138.30350000000001</v>
      </c>
      <c r="K4" s="156">
        <v>0.24875</v>
      </c>
      <c r="L4" s="156"/>
      <c r="M4" s="155">
        <v>2395.4124999999999</v>
      </c>
      <c r="N4" s="212"/>
      <c r="O4" s="218">
        <v>0.76019838204183743</v>
      </c>
      <c r="P4" s="174"/>
      <c r="Q4" s="157"/>
      <c r="R4" s="160" t="s">
        <v>2</v>
      </c>
      <c r="S4" s="157">
        <v>0.78442252936920254</v>
      </c>
      <c r="T4" s="157">
        <v>0.71852885259487143</v>
      </c>
      <c r="U4" s="157">
        <v>0.66595219868667621</v>
      </c>
      <c r="V4" s="157">
        <v>0.71876210767702509</v>
      </c>
      <c r="W4" s="157">
        <v>0.74740781225761121</v>
      </c>
      <c r="X4" s="157">
        <v>0.79323090429363452</v>
      </c>
      <c r="Y4" s="157">
        <v>0.7928473252083692</v>
      </c>
      <c r="Z4" s="161"/>
      <c r="AA4" s="157">
        <f t="shared" si="0"/>
        <v>0.74587881858391292</v>
      </c>
      <c r="AB4" s="157">
        <f t="shared" si="1"/>
        <v>0.76306203735916001</v>
      </c>
      <c r="AC4" s="163"/>
      <c r="AD4" s="164"/>
      <c r="AE4" s="164"/>
      <c r="AF4" s="164"/>
      <c r="AG4" s="164"/>
      <c r="AH4" s="164"/>
      <c r="AI4" s="164"/>
    </row>
    <row r="5" spans="1:35" s="162" customFormat="1" ht="27" x14ac:dyDescent="0.35">
      <c r="A5" s="152" t="s">
        <v>166</v>
      </c>
      <c r="B5" s="153" t="s">
        <v>98</v>
      </c>
      <c r="C5" s="154">
        <v>61509.783092320649</v>
      </c>
      <c r="D5" s="154">
        <v>2064483.4064721637</v>
      </c>
      <c r="E5" s="154">
        <v>22358.942262893775</v>
      </c>
      <c r="F5" s="155">
        <v>76303.98874999999</v>
      </c>
      <c r="G5" s="155">
        <v>464894.25</v>
      </c>
      <c r="H5" s="155">
        <v>5402.2995000000001</v>
      </c>
      <c r="I5" s="155">
        <v>1309.548</v>
      </c>
      <c r="J5" s="155">
        <v>4871.2607499999995</v>
      </c>
      <c r="K5" s="156">
        <v>0.67575000000000007</v>
      </c>
      <c r="L5" s="156"/>
      <c r="M5" s="155">
        <v>7288.2825000000003</v>
      </c>
      <c r="N5" s="212"/>
      <c r="O5" s="233">
        <v>1.035860131243667</v>
      </c>
      <c r="P5" s="174"/>
      <c r="Q5" s="157"/>
      <c r="R5" s="160" t="s">
        <v>3</v>
      </c>
      <c r="S5" s="157">
        <v>0.7774830770996175</v>
      </c>
      <c r="T5" s="157">
        <v>0.74587890630019504</v>
      </c>
      <c r="U5" s="157">
        <v>0.87433402136156302</v>
      </c>
      <c r="V5" s="157">
        <v>0.83707659493625552</v>
      </c>
      <c r="W5" s="157">
        <v>1.1336023285398671</v>
      </c>
      <c r="X5" s="157">
        <v>1.1581695708128492</v>
      </c>
      <c r="Y5" s="157">
        <v>1.0852421818630889</v>
      </c>
      <c r="Z5" s="161"/>
      <c r="AA5" s="157">
        <f t="shared" si="0"/>
        <v>0.94454095441620534</v>
      </c>
      <c r="AB5" s="157">
        <f t="shared" si="1"/>
        <v>1.0535226690380153</v>
      </c>
      <c r="AC5" s="163"/>
      <c r="AD5" s="164"/>
      <c r="AE5" s="164"/>
      <c r="AF5" s="164"/>
      <c r="AG5" s="164"/>
      <c r="AH5" s="164"/>
      <c r="AI5" s="164"/>
    </row>
    <row r="6" spans="1:35" s="162" customFormat="1" ht="14.5" x14ac:dyDescent="0.35">
      <c r="A6" s="239" t="s">
        <v>174</v>
      </c>
      <c r="B6" s="153" t="s">
        <v>98</v>
      </c>
      <c r="C6" s="154">
        <v>59128.59149695091</v>
      </c>
      <c r="D6" s="154">
        <v>1613662.3641651543</v>
      </c>
      <c r="E6" s="154">
        <v>32662.122262396755</v>
      </c>
      <c r="F6" s="155">
        <v>69638.778749999998</v>
      </c>
      <c r="G6" s="155">
        <v>422843.75</v>
      </c>
      <c r="H6" s="155">
        <v>4538.9972500000003</v>
      </c>
      <c r="I6" s="155">
        <v>1130.7445</v>
      </c>
      <c r="J6" s="155">
        <v>1304.2972500000001</v>
      </c>
      <c r="K6" s="156">
        <v>0.67675000000000007</v>
      </c>
      <c r="L6" s="156"/>
      <c r="M6" s="155">
        <v>5380.78</v>
      </c>
      <c r="N6" s="212"/>
      <c r="O6" s="218">
        <v>0.99053078497125868</v>
      </c>
      <c r="P6" s="174"/>
      <c r="Q6" s="157"/>
      <c r="R6" s="160" t="s">
        <v>174</v>
      </c>
      <c r="S6" s="157">
        <v>1.0795487611062251</v>
      </c>
      <c r="T6" s="157">
        <v>1.017741307018136</v>
      </c>
      <c r="U6" s="157">
        <v>1.1524224268945782</v>
      </c>
      <c r="V6" s="157">
        <v>0.90897925808442537</v>
      </c>
      <c r="W6" s="157">
        <v>0.95102344973745068</v>
      </c>
      <c r="X6" s="157">
        <v>1.0729357893268818</v>
      </c>
      <c r="Y6" s="157">
        <v>1.0717953937962774</v>
      </c>
      <c r="Z6" s="161"/>
      <c r="AA6" s="157">
        <f t="shared" si="0"/>
        <v>1.0363494837091394</v>
      </c>
      <c r="AB6" s="157">
        <f t="shared" si="1"/>
        <v>1.0011834727362587</v>
      </c>
      <c r="AC6" s="163"/>
      <c r="AD6" s="164"/>
      <c r="AE6" s="164"/>
      <c r="AF6" s="164"/>
      <c r="AG6" s="164"/>
      <c r="AH6" s="164"/>
      <c r="AI6" s="164"/>
    </row>
    <row r="7" spans="1:35" s="162" customFormat="1" ht="14.5" x14ac:dyDescent="0.35">
      <c r="A7" s="152" t="s">
        <v>4</v>
      </c>
      <c r="B7" s="153" t="s">
        <v>98</v>
      </c>
      <c r="C7" s="154">
        <v>681.78703642752578</v>
      </c>
      <c r="D7" s="154">
        <v>11555.210370395298</v>
      </c>
      <c r="E7" s="154">
        <v>298.29103084310771</v>
      </c>
      <c r="F7" s="155">
        <v>789.23949999999991</v>
      </c>
      <c r="G7" s="155">
        <v>1794.5</v>
      </c>
      <c r="H7" s="155">
        <v>27.760750000000002</v>
      </c>
      <c r="I7" s="155">
        <v>2.1772499999999999</v>
      </c>
      <c r="J7" s="155">
        <v>0</v>
      </c>
      <c r="K7" s="156">
        <v>1</v>
      </c>
      <c r="L7" s="156"/>
      <c r="M7" s="155">
        <v>28.7</v>
      </c>
      <c r="N7" s="212"/>
      <c r="O7" s="218">
        <v>0.85469326002837043</v>
      </c>
      <c r="P7" s="174"/>
      <c r="Q7" s="157"/>
      <c r="R7" s="160" t="s">
        <v>4</v>
      </c>
      <c r="S7" s="157">
        <v>0.92928050545782326</v>
      </c>
      <c r="T7" s="157">
        <v>0.94560435640329055</v>
      </c>
      <c r="U7" s="157">
        <v>1.0704758346097147</v>
      </c>
      <c r="V7" s="157">
        <v>0.90816472311510832</v>
      </c>
      <c r="W7" s="157">
        <v>0.70332150726454135</v>
      </c>
      <c r="X7" s="157">
        <v>0.90891272061837403</v>
      </c>
      <c r="Y7" s="157">
        <v>0.96409559738054695</v>
      </c>
      <c r="Z7" s="161"/>
      <c r="AA7" s="157">
        <f t="shared" si="0"/>
        <v>0.91855074926419988</v>
      </c>
      <c r="AB7" s="157">
        <f t="shared" si="1"/>
        <v>0.87112363709464269</v>
      </c>
      <c r="AC7" s="163"/>
      <c r="AD7" s="164"/>
      <c r="AE7" s="164"/>
      <c r="AF7" s="164"/>
      <c r="AG7" s="164"/>
      <c r="AH7" s="164"/>
      <c r="AI7" s="164"/>
    </row>
    <row r="8" spans="1:35" s="162" customFormat="1" ht="14.5" x14ac:dyDescent="0.35">
      <c r="A8" s="152" t="s">
        <v>5</v>
      </c>
      <c r="B8" s="153" t="s">
        <v>98</v>
      </c>
      <c r="C8" s="154">
        <v>2183.3905607453912</v>
      </c>
      <c r="D8" s="154">
        <v>53037.966174078763</v>
      </c>
      <c r="E8" s="154">
        <v>77.644095742108377</v>
      </c>
      <c r="F8" s="155">
        <v>1088.1495</v>
      </c>
      <c r="G8" s="155">
        <v>24581.25</v>
      </c>
      <c r="H8" s="155">
        <v>234.56700000000001</v>
      </c>
      <c r="I8" s="155">
        <v>94.46074999999999</v>
      </c>
      <c r="J8" s="155">
        <v>7.9857500000000003</v>
      </c>
      <c r="K8" s="156">
        <v>0.23924999999999999</v>
      </c>
      <c r="L8" s="156"/>
      <c r="M8" s="155">
        <v>277.51499999999999</v>
      </c>
      <c r="N8" s="212"/>
      <c r="O8" s="218">
        <v>0.89619535164192043</v>
      </c>
      <c r="P8" s="174"/>
      <c r="Q8" s="157"/>
      <c r="R8" s="160" t="s">
        <v>5</v>
      </c>
      <c r="S8" s="157">
        <v>0.98150403040551426</v>
      </c>
      <c r="T8" s="157">
        <v>0.909944934972029</v>
      </c>
      <c r="U8" s="157">
        <v>0.88450538505968535</v>
      </c>
      <c r="V8" s="157">
        <v>0.8633796958243799</v>
      </c>
      <c r="W8" s="157">
        <v>0.8869321514480778</v>
      </c>
      <c r="X8" s="157">
        <v>0.96872496171592704</v>
      </c>
      <c r="Y8" s="157">
        <v>0.94408681178424247</v>
      </c>
      <c r="Z8" s="161"/>
      <c r="AA8" s="157">
        <f t="shared" si="0"/>
        <v>0.9198682816014081</v>
      </c>
      <c r="AB8" s="157">
        <f t="shared" si="1"/>
        <v>0.9157809051931568</v>
      </c>
      <c r="AC8" s="163"/>
      <c r="AD8" s="164"/>
      <c r="AE8" s="164"/>
      <c r="AF8" s="164"/>
      <c r="AG8" s="164"/>
      <c r="AH8" s="164"/>
      <c r="AI8" s="164"/>
    </row>
    <row r="9" spans="1:35" s="162" customFormat="1" ht="14.5" x14ac:dyDescent="0.35">
      <c r="A9" s="152" t="s">
        <v>6</v>
      </c>
      <c r="B9" s="153" t="s">
        <v>98</v>
      </c>
      <c r="C9" s="154">
        <v>1593.1584562038965</v>
      </c>
      <c r="D9" s="154">
        <v>16225.0830360853</v>
      </c>
      <c r="E9" s="154">
        <v>751.58581414697528</v>
      </c>
      <c r="F9" s="155">
        <v>1010.6937499999999</v>
      </c>
      <c r="G9" s="155">
        <v>3830</v>
      </c>
      <c r="H9" s="155">
        <v>47.5</v>
      </c>
      <c r="I9" s="155">
        <v>3.1537500000000001</v>
      </c>
      <c r="J9" s="155">
        <v>2.3125</v>
      </c>
      <c r="K9" s="156">
        <v>0.98099999999999998</v>
      </c>
      <c r="L9" s="156"/>
      <c r="M9" s="155">
        <v>49.487500000000004</v>
      </c>
      <c r="N9" s="212"/>
      <c r="O9" s="218">
        <v>0.57504934120831763</v>
      </c>
      <c r="P9" s="174"/>
      <c r="Q9" s="157"/>
      <c r="R9" s="160" t="s">
        <v>6</v>
      </c>
      <c r="S9" s="157">
        <v>0.79883985539259772</v>
      </c>
      <c r="T9" s="157">
        <v>0.75328345445841982</v>
      </c>
      <c r="U9" s="157">
        <v>0.64549384782293029</v>
      </c>
      <c r="V9" s="157">
        <v>0.77795205686654079</v>
      </c>
      <c r="W9" s="157">
        <v>0.53919767839201205</v>
      </c>
      <c r="X9" s="157">
        <v>0.57371686100381569</v>
      </c>
      <c r="Y9" s="157">
        <v>0.48859932989765459</v>
      </c>
      <c r="Z9" s="161"/>
      <c r="AA9" s="157">
        <f t="shared" si="0"/>
        <v>0.65386901197628156</v>
      </c>
      <c r="AB9" s="157">
        <f t="shared" si="1"/>
        <v>0.59486648154000576</v>
      </c>
      <c r="AC9" s="163"/>
      <c r="AD9" s="164"/>
      <c r="AE9" s="164"/>
      <c r="AF9" s="164"/>
      <c r="AG9" s="164"/>
      <c r="AH9" s="164"/>
      <c r="AI9" s="164"/>
    </row>
    <row r="10" spans="1:35" s="162" customFormat="1" ht="14.5" x14ac:dyDescent="0.35">
      <c r="A10" s="152" t="s">
        <v>7</v>
      </c>
      <c r="B10" s="153" t="s">
        <v>98</v>
      </c>
      <c r="C10" s="154">
        <v>1471.4015644709593</v>
      </c>
      <c r="D10" s="154">
        <v>37402.890729966544</v>
      </c>
      <c r="E10" s="154">
        <v>29.283250309729667</v>
      </c>
      <c r="F10" s="155">
        <v>881.62774999999988</v>
      </c>
      <c r="G10" s="155">
        <v>10565</v>
      </c>
      <c r="H10" s="155">
        <v>136.43299999999999</v>
      </c>
      <c r="I10" s="155">
        <v>100.74375000000001</v>
      </c>
      <c r="J10" s="155">
        <v>0</v>
      </c>
      <c r="K10" s="156">
        <v>0.41224999999999995</v>
      </c>
      <c r="L10" s="156"/>
      <c r="M10" s="155">
        <v>179.93</v>
      </c>
      <c r="N10" s="212"/>
      <c r="O10" s="218">
        <v>0.91569218428817201</v>
      </c>
      <c r="P10" s="174"/>
      <c r="Q10" s="157"/>
      <c r="R10" s="160" t="s">
        <v>7</v>
      </c>
      <c r="S10" s="157">
        <v>0.96884699086236337</v>
      </c>
      <c r="T10" s="157">
        <v>0.74833142237195138</v>
      </c>
      <c r="U10" s="157">
        <v>0.88127462229198528</v>
      </c>
      <c r="V10" s="157">
        <v>0.85741909069600197</v>
      </c>
      <c r="W10" s="157">
        <v>0.90207117815701765</v>
      </c>
      <c r="X10" s="157">
        <v>0.95982951046405685</v>
      </c>
      <c r="Y10" s="157">
        <v>0.94892891474713703</v>
      </c>
      <c r="Z10" s="161"/>
      <c r="AA10" s="157">
        <f t="shared" si="0"/>
        <v>0.8952431042272162</v>
      </c>
      <c r="AB10" s="157">
        <f t="shared" si="1"/>
        <v>0.91706217351605335</v>
      </c>
      <c r="AC10" s="163"/>
      <c r="AD10" s="164"/>
      <c r="AE10" s="164"/>
      <c r="AF10" s="164"/>
      <c r="AG10" s="164"/>
      <c r="AH10" s="164"/>
      <c r="AI10" s="164"/>
    </row>
    <row r="11" spans="1:35" s="162" customFormat="1" ht="14.5" x14ac:dyDescent="0.35">
      <c r="A11" s="152" t="s">
        <v>8</v>
      </c>
      <c r="B11" s="153" t="s">
        <v>98</v>
      </c>
      <c r="C11" s="154">
        <v>1722.8962486274336</v>
      </c>
      <c r="D11" s="154">
        <v>20543.934811196828</v>
      </c>
      <c r="E11" s="154">
        <v>77.835306205556748</v>
      </c>
      <c r="F11" s="155">
        <v>445.70524999999998</v>
      </c>
      <c r="G11" s="155">
        <v>7734.75</v>
      </c>
      <c r="H11" s="155">
        <v>88.23075</v>
      </c>
      <c r="I11" s="155">
        <v>70.964750000000009</v>
      </c>
      <c r="J11" s="155">
        <v>0</v>
      </c>
      <c r="K11" s="156">
        <v>0.41</v>
      </c>
      <c r="L11" s="156"/>
      <c r="M11" s="155">
        <v>118.87</v>
      </c>
      <c r="N11" s="212"/>
      <c r="O11" s="218">
        <v>0.46777944573900365</v>
      </c>
      <c r="P11" s="174"/>
      <c r="Q11" s="157"/>
      <c r="R11" s="160" t="s">
        <v>8</v>
      </c>
      <c r="S11" s="157">
        <v>0.6771962145290179</v>
      </c>
      <c r="T11" s="157">
        <v>0.7899791606320411</v>
      </c>
      <c r="U11" s="157">
        <v>0.63969823019347127</v>
      </c>
      <c r="V11" s="157">
        <v>0.55297331772465275</v>
      </c>
      <c r="W11" s="157">
        <v>0.47474545505343596</v>
      </c>
      <c r="X11" s="157">
        <v>0.46735357904122671</v>
      </c>
      <c r="Y11" s="157">
        <v>0.40418648861802814</v>
      </c>
      <c r="Z11" s="161"/>
      <c r="AA11" s="157">
        <f t="shared" si="0"/>
        <v>0.57230463511312479</v>
      </c>
      <c r="AB11" s="157">
        <f t="shared" si="1"/>
        <v>0.4748147101093359</v>
      </c>
      <c r="AC11" s="163"/>
      <c r="AD11" s="164"/>
      <c r="AE11" s="164"/>
      <c r="AF11" s="164"/>
      <c r="AG11" s="164"/>
      <c r="AH11" s="164"/>
      <c r="AI11" s="164"/>
    </row>
    <row r="12" spans="1:35" s="162" customFormat="1" ht="14.5" x14ac:dyDescent="0.35">
      <c r="A12" s="152" t="s">
        <v>9</v>
      </c>
      <c r="B12" s="153" t="s">
        <v>98</v>
      </c>
      <c r="C12" s="154">
        <v>1646.8225336476073</v>
      </c>
      <c r="D12" s="154">
        <v>23901.601655321894</v>
      </c>
      <c r="E12" s="154">
        <v>110.47068506791335</v>
      </c>
      <c r="F12" s="155">
        <v>899.35924999999997</v>
      </c>
      <c r="G12" s="155">
        <v>9695</v>
      </c>
      <c r="H12" s="155">
        <v>137.11075</v>
      </c>
      <c r="I12" s="155">
        <v>3.363</v>
      </c>
      <c r="J12" s="155">
        <v>0</v>
      </c>
      <c r="K12" s="156">
        <v>0.7044999999999999</v>
      </c>
      <c r="L12" s="156"/>
      <c r="M12" s="155">
        <v>138.5625</v>
      </c>
      <c r="N12" s="212"/>
      <c r="O12" s="218">
        <v>0.78601949022212247</v>
      </c>
      <c r="P12" s="174"/>
      <c r="Q12" s="157"/>
      <c r="R12" s="160" t="s">
        <v>9</v>
      </c>
      <c r="S12" s="157">
        <v>0.64441568768712543</v>
      </c>
      <c r="T12" s="157">
        <v>0.79714791331075907</v>
      </c>
      <c r="U12" s="157">
        <v>0.75490713428384704</v>
      </c>
      <c r="V12" s="157">
        <v>0.81449676208100574</v>
      </c>
      <c r="W12" s="157">
        <v>0.73625020013025821</v>
      </c>
      <c r="X12" s="157">
        <v>0.71419166572014126</v>
      </c>
      <c r="Y12" s="157">
        <v>0.9139040977933317</v>
      </c>
      <c r="Z12" s="161"/>
      <c r="AA12" s="157">
        <f t="shared" si="0"/>
        <v>0.76790192300092408</v>
      </c>
      <c r="AB12" s="157">
        <f t="shared" si="1"/>
        <v>0.79471068143118428</v>
      </c>
      <c r="AC12" s="163"/>
      <c r="AD12" s="164"/>
      <c r="AE12" s="164"/>
      <c r="AF12" s="164"/>
      <c r="AG12" s="164"/>
      <c r="AH12" s="164"/>
      <c r="AI12" s="164"/>
    </row>
    <row r="13" spans="1:35" s="162" customFormat="1" ht="14.5" x14ac:dyDescent="0.35">
      <c r="A13" s="152" t="s">
        <v>10</v>
      </c>
      <c r="B13" s="153" t="s">
        <v>98</v>
      </c>
      <c r="C13" s="154">
        <v>28387.906170236827</v>
      </c>
      <c r="D13" s="154">
        <v>585616.90761605825</v>
      </c>
      <c r="E13" s="154">
        <v>390.86893678638432</v>
      </c>
      <c r="F13" s="155">
        <v>6343.3945000000003</v>
      </c>
      <c r="G13" s="155">
        <v>381549.75</v>
      </c>
      <c r="H13" s="155">
        <v>2425.6120000000001</v>
      </c>
      <c r="I13" s="155">
        <v>1602.943</v>
      </c>
      <c r="J13" s="155">
        <v>1211.6702499999999</v>
      </c>
      <c r="K13" s="156">
        <v>9.0749999999999997E-2</v>
      </c>
      <c r="L13" s="156"/>
      <c r="M13" s="155">
        <v>3446.1525000000001</v>
      </c>
      <c r="N13" s="212"/>
      <c r="O13" s="218">
        <v>0.92602827365418994</v>
      </c>
      <c r="P13" s="174"/>
      <c r="Q13" s="157"/>
      <c r="R13" s="160" t="s">
        <v>10</v>
      </c>
      <c r="S13" s="157">
        <v>0.85797383672281891</v>
      </c>
      <c r="T13" s="157">
        <v>0.86891375573572471</v>
      </c>
      <c r="U13" s="157">
        <v>0.88751174128951771</v>
      </c>
      <c r="V13" s="157">
        <v>0.89068870355167873</v>
      </c>
      <c r="W13" s="157">
        <v>0.89771189470582069</v>
      </c>
      <c r="X13" s="157">
        <v>0.91831915787417517</v>
      </c>
      <c r="Y13" s="157">
        <v>1.0135836928264201</v>
      </c>
      <c r="Z13" s="161"/>
      <c r="AA13" s="157">
        <f t="shared" si="0"/>
        <v>0.90495754038659371</v>
      </c>
      <c r="AB13" s="157">
        <f t="shared" si="1"/>
        <v>0.93007586223952354</v>
      </c>
      <c r="AC13" s="163"/>
      <c r="AD13" s="164"/>
      <c r="AE13" s="164"/>
      <c r="AF13" s="164"/>
      <c r="AG13" s="164"/>
      <c r="AH13" s="164"/>
      <c r="AI13" s="164"/>
    </row>
    <row r="14" spans="1:35" s="162" customFormat="1" ht="14.5" x14ac:dyDescent="0.35">
      <c r="A14" s="152" t="s">
        <v>11</v>
      </c>
      <c r="B14" s="153" t="s">
        <v>98</v>
      </c>
      <c r="C14" s="154">
        <v>4158.2917252793841</v>
      </c>
      <c r="D14" s="154">
        <v>128999.62047774246</v>
      </c>
      <c r="E14" s="154">
        <v>1131.2982830461895</v>
      </c>
      <c r="F14" s="155">
        <v>4066.91075</v>
      </c>
      <c r="G14" s="155">
        <v>32391</v>
      </c>
      <c r="H14" s="155">
        <v>406.92424999999997</v>
      </c>
      <c r="I14" s="155">
        <v>195.17475000000002</v>
      </c>
      <c r="J14" s="155">
        <v>599.47325000000001</v>
      </c>
      <c r="K14" s="156">
        <v>0.64449999999999996</v>
      </c>
      <c r="L14" s="156"/>
      <c r="M14" s="155">
        <v>653.70500000000004</v>
      </c>
      <c r="N14" s="212"/>
      <c r="O14" s="218">
        <v>1.0684356292728345</v>
      </c>
      <c r="P14" s="174"/>
      <c r="Q14" s="157"/>
      <c r="R14" s="160" t="s">
        <v>11</v>
      </c>
      <c r="S14" s="157">
        <v>1.230967716943222</v>
      </c>
      <c r="T14" s="157">
        <v>1.0929562592717323</v>
      </c>
      <c r="U14" s="157">
        <v>1.0192657530374458</v>
      </c>
      <c r="V14" s="157">
        <v>1.1239531862887662</v>
      </c>
      <c r="W14" s="157">
        <v>0.92286146106953615</v>
      </c>
      <c r="X14" s="157">
        <v>1.4221651084611775</v>
      </c>
      <c r="Y14" s="157">
        <v>1.0757310169178633</v>
      </c>
      <c r="Z14" s="161"/>
      <c r="AA14" s="157">
        <f t="shared" si="0"/>
        <v>1.1268429288556778</v>
      </c>
      <c r="AB14" s="157">
        <f t="shared" si="1"/>
        <v>1.1361776931843357</v>
      </c>
      <c r="AC14" s="163"/>
      <c r="AD14" s="164"/>
      <c r="AE14" s="164"/>
      <c r="AF14" s="164"/>
      <c r="AG14" s="164"/>
      <c r="AH14" s="164"/>
      <c r="AI14" s="164"/>
    </row>
    <row r="15" spans="1:35" s="162" customFormat="1" ht="14.5" x14ac:dyDescent="0.35">
      <c r="A15" s="152" t="s">
        <v>12</v>
      </c>
      <c r="B15" s="153" t="s">
        <v>98</v>
      </c>
      <c r="C15" s="154">
        <v>1104.103615985993</v>
      </c>
      <c r="D15" s="154">
        <v>12521.429115920777</v>
      </c>
      <c r="E15" s="154">
        <v>98.603295981096494</v>
      </c>
      <c r="F15" s="155">
        <v>655.32999999999993</v>
      </c>
      <c r="G15" s="155">
        <v>4868</v>
      </c>
      <c r="H15" s="155">
        <v>64.015999999999991</v>
      </c>
      <c r="I15" s="155">
        <v>0.10675</v>
      </c>
      <c r="J15" s="155">
        <v>0</v>
      </c>
      <c r="K15" s="156">
        <v>0.83549999999999991</v>
      </c>
      <c r="L15" s="156"/>
      <c r="M15" s="155">
        <v>64.06</v>
      </c>
      <c r="N15" s="212"/>
      <c r="O15" s="218">
        <v>0.66369378395316614</v>
      </c>
      <c r="P15" s="174"/>
      <c r="Q15" s="157"/>
      <c r="R15" s="160" t="s">
        <v>12</v>
      </c>
      <c r="S15" s="157">
        <v>1.0120261282675129</v>
      </c>
      <c r="T15" s="157">
        <v>0.69753799784595227</v>
      </c>
      <c r="U15" s="157">
        <v>0.68889726386176253</v>
      </c>
      <c r="V15" s="157">
        <v>0.64086367003711997</v>
      </c>
      <c r="W15" s="157">
        <v>0.68150120094486555</v>
      </c>
      <c r="X15" s="157">
        <v>0.67405379367658091</v>
      </c>
      <c r="Y15" s="157">
        <v>0.65972624755342435</v>
      </c>
      <c r="Z15" s="161"/>
      <c r="AA15" s="157">
        <f t="shared" si="0"/>
        <v>0.72208661459817403</v>
      </c>
      <c r="AB15" s="157">
        <f t="shared" si="1"/>
        <v>0.66403622805299767</v>
      </c>
      <c r="AC15" s="163"/>
      <c r="AD15" s="164"/>
      <c r="AE15" s="164"/>
      <c r="AF15" s="164"/>
      <c r="AG15" s="164"/>
      <c r="AH15" s="164"/>
      <c r="AI15" s="164"/>
    </row>
    <row r="16" spans="1:35" s="162" customFormat="1" ht="14.5" x14ac:dyDescent="0.35">
      <c r="A16" s="152" t="s">
        <v>13</v>
      </c>
      <c r="B16" s="153" t="s">
        <v>98</v>
      </c>
      <c r="C16" s="154">
        <v>3165.6836229795363</v>
      </c>
      <c r="D16" s="154">
        <v>64184.722102903441</v>
      </c>
      <c r="E16" s="154">
        <v>568.05988988341596</v>
      </c>
      <c r="F16" s="155">
        <v>2792.7072500000004</v>
      </c>
      <c r="G16" s="155">
        <v>24906.25</v>
      </c>
      <c r="H16" s="155">
        <v>235.95825000000002</v>
      </c>
      <c r="I16" s="155">
        <v>22.045249999999999</v>
      </c>
      <c r="J16" s="155">
        <v>0</v>
      </c>
      <c r="K16" s="156">
        <v>0.56899999999999995</v>
      </c>
      <c r="L16" s="156"/>
      <c r="M16" s="155">
        <v>245.47749999999996</v>
      </c>
      <c r="N16" s="212"/>
      <c r="O16" s="218">
        <v>0.84179898479541915</v>
      </c>
      <c r="P16" s="174"/>
      <c r="Q16" s="157"/>
      <c r="R16" s="160" t="s">
        <v>13</v>
      </c>
      <c r="S16" s="157">
        <v>0.9619697872296884</v>
      </c>
      <c r="T16" s="157">
        <v>0.78570985879832367</v>
      </c>
      <c r="U16" s="157">
        <v>0.94869845829318467</v>
      </c>
      <c r="V16" s="157">
        <v>0.81791843550041454</v>
      </c>
      <c r="W16" s="157">
        <v>0.78829838122048945</v>
      </c>
      <c r="X16" s="157">
        <v>1.0101043555696945</v>
      </c>
      <c r="Y16" s="157">
        <v>0.80377814854045848</v>
      </c>
      <c r="Z16" s="161"/>
      <c r="AA16" s="157">
        <f t="shared" si="0"/>
        <v>0.87378248930746483</v>
      </c>
      <c r="AB16" s="157">
        <f t="shared" si="1"/>
        <v>0.85502483020776432</v>
      </c>
      <c r="AC16" s="163"/>
      <c r="AD16" s="164"/>
      <c r="AE16" s="164"/>
      <c r="AF16" s="164"/>
      <c r="AG16" s="164"/>
      <c r="AH16" s="164"/>
      <c r="AI16" s="164"/>
    </row>
    <row r="17" spans="1:35" s="162" customFormat="1" ht="14.5" x14ac:dyDescent="0.35">
      <c r="A17" s="152" t="s">
        <v>14</v>
      </c>
      <c r="B17" s="153" t="s">
        <v>98</v>
      </c>
      <c r="C17" s="154">
        <v>247.62148254781812</v>
      </c>
      <c r="D17" s="154">
        <v>2272.4251788313272</v>
      </c>
      <c r="E17" s="154">
        <v>52.387918887219698</v>
      </c>
      <c r="F17" s="155">
        <v>136.953</v>
      </c>
      <c r="G17" s="155">
        <v>757</v>
      </c>
      <c r="H17" s="155">
        <v>17.664000000000001</v>
      </c>
      <c r="I17" s="155">
        <v>12.624000000000001</v>
      </c>
      <c r="J17" s="155">
        <v>0</v>
      </c>
      <c r="K17" s="156">
        <v>1</v>
      </c>
      <c r="L17" s="156"/>
      <c r="M17" s="155">
        <v>23.1175</v>
      </c>
      <c r="N17" s="212"/>
      <c r="O17" s="218">
        <v>0.81191773281235924</v>
      </c>
      <c r="P17" s="174"/>
      <c r="Q17" s="157"/>
      <c r="R17" s="160" t="s">
        <v>14</v>
      </c>
      <c r="S17" s="157">
        <v>1.0999897180278846</v>
      </c>
      <c r="T17" s="157">
        <v>0.97773069801021351</v>
      </c>
      <c r="U17" s="157">
        <v>0.86062028278290092</v>
      </c>
      <c r="V17" s="157">
        <v>0.92656397525974077</v>
      </c>
      <c r="W17" s="157">
        <v>0.86322772600962727</v>
      </c>
      <c r="X17" s="157">
        <v>0.90239711172464931</v>
      </c>
      <c r="Y17" s="157">
        <v>0.64153887891574701</v>
      </c>
      <c r="Z17" s="161"/>
      <c r="AA17" s="157">
        <f t="shared" si="0"/>
        <v>0.89600977010439475</v>
      </c>
      <c r="AB17" s="157">
        <f t="shared" si="1"/>
        <v>0.83343192297744106</v>
      </c>
      <c r="AC17" s="163"/>
      <c r="AD17" s="164"/>
      <c r="AE17" s="164"/>
      <c r="AF17" s="164"/>
      <c r="AG17" s="164"/>
      <c r="AH17" s="164"/>
      <c r="AI17" s="164"/>
    </row>
    <row r="18" spans="1:35" s="166" customFormat="1" ht="14.5" x14ac:dyDescent="0.35">
      <c r="A18" s="152" t="s">
        <v>15</v>
      </c>
      <c r="B18" s="153" t="s">
        <v>98</v>
      </c>
      <c r="C18" s="154">
        <v>1230.4419588236935</v>
      </c>
      <c r="D18" s="154">
        <v>21219.342124267627</v>
      </c>
      <c r="E18" s="154">
        <v>256.49354884429073</v>
      </c>
      <c r="F18" s="155">
        <v>918.18799999999987</v>
      </c>
      <c r="G18" s="155">
        <v>5500.75</v>
      </c>
      <c r="H18" s="155">
        <v>69.865749999999991</v>
      </c>
      <c r="I18" s="155">
        <v>4.8804999999999996</v>
      </c>
      <c r="J18" s="155">
        <v>0</v>
      </c>
      <c r="K18" s="156">
        <v>1</v>
      </c>
      <c r="L18" s="156"/>
      <c r="M18" s="155">
        <v>71.972499999999997</v>
      </c>
      <c r="N18" s="212"/>
      <c r="O18" s="218">
        <v>0.82077888565072843</v>
      </c>
      <c r="P18" s="174"/>
      <c r="Q18" s="157"/>
      <c r="R18" s="160" t="s">
        <v>15</v>
      </c>
      <c r="S18" s="157">
        <v>0.74814432597149128</v>
      </c>
      <c r="T18" s="157">
        <v>0.64551692150819351</v>
      </c>
      <c r="U18" s="157">
        <v>0.64216852517504797</v>
      </c>
      <c r="V18" s="157">
        <v>0.72902312967961158</v>
      </c>
      <c r="W18" s="157">
        <v>0.94739575971343537</v>
      </c>
      <c r="X18" s="157">
        <v>0.93550852869528778</v>
      </c>
      <c r="Y18" s="157">
        <v>0.73464792620117858</v>
      </c>
      <c r="Z18" s="161"/>
      <c r="AA18" s="157">
        <f t="shared" si="0"/>
        <v>0.7689150167063209</v>
      </c>
      <c r="AB18" s="157">
        <f t="shared" si="1"/>
        <v>0.83664383607237836</v>
      </c>
      <c r="AC18" s="167"/>
      <c r="AD18" s="168"/>
      <c r="AE18" s="168"/>
      <c r="AF18" s="168"/>
      <c r="AG18" s="168"/>
      <c r="AH18" s="168"/>
      <c r="AI18" s="168"/>
    </row>
    <row r="19" spans="1:35" s="162" customFormat="1" ht="14.5" x14ac:dyDescent="0.35">
      <c r="A19" s="152" t="s">
        <v>16</v>
      </c>
      <c r="B19" s="153" t="s">
        <v>98</v>
      </c>
      <c r="C19" s="154">
        <v>17182.302300865231</v>
      </c>
      <c r="D19" s="154">
        <v>428955.63394123875</v>
      </c>
      <c r="E19" s="154">
        <v>9591.2368173578161</v>
      </c>
      <c r="F19" s="155">
        <v>27266.038</v>
      </c>
      <c r="G19" s="155">
        <v>102514.75</v>
      </c>
      <c r="H19" s="155">
        <v>899.89125000000001</v>
      </c>
      <c r="I19" s="155">
        <v>230.15800000000002</v>
      </c>
      <c r="J19" s="155">
        <v>9.5289999999999999</v>
      </c>
      <c r="K19" s="156">
        <v>0.77449999999999997</v>
      </c>
      <c r="L19" s="156"/>
      <c r="M19" s="155">
        <v>1001.8425</v>
      </c>
      <c r="N19" s="212"/>
      <c r="O19" s="218">
        <v>1.0707218202338462</v>
      </c>
      <c r="P19" s="174"/>
      <c r="Q19" s="157"/>
      <c r="R19" s="160" t="s">
        <v>16</v>
      </c>
      <c r="S19" s="157">
        <v>1.0822581237636753</v>
      </c>
      <c r="T19" s="157">
        <v>0.97487918924351302</v>
      </c>
      <c r="U19" s="157">
        <v>0.93917809748463965</v>
      </c>
      <c r="V19" s="157">
        <v>0.98852799137668446</v>
      </c>
      <c r="W19" s="157">
        <v>1.0515656463021945</v>
      </c>
      <c r="X19" s="157">
        <v>1.1239640485904794</v>
      </c>
      <c r="Y19" s="157">
        <v>1.1508629463595474</v>
      </c>
      <c r="Z19" s="161"/>
      <c r="AA19" s="157">
        <f t="shared" si="0"/>
        <v>1.0444622918743904</v>
      </c>
      <c r="AB19" s="157">
        <f t="shared" si="1"/>
        <v>1.0787301581572264</v>
      </c>
      <c r="AC19" s="163"/>
      <c r="AD19" s="164"/>
      <c r="AE19" s="164"/>
      <c r="AF19" s="164"/>
      <c r="AG19" s="164"/>
      <c r="AH19" s="164"/>
      <c r="AI19" s="164"/>
    </row>
    <row r="20" spans="1:35" s="162" customFormat="1" ht="14.5" x14ac:dyDescent="0.35">
      <c r="A20" s="152" t="s">
        <v>75</v>
      </c>
      <c r="B20" s="153" t="s">
        <v>98</v>
      </c>
      <c r="C20" s="154">
        <v>14592.299406403778</v>
      </c>
      <c r="D20" s="154">
        <v>256282.40185643733</v>
      </c>
      <c r="E20" s="154">
        <v>3872.0775233082959</v>
      </c>
      <c r="F20" s="155">
        <v>13319.875</v>
      </c>
      <c r="G20" s="155">
        <v>58424.75</v>
      </c>
      <c r="H20" s="155">
        <v>614.81175000000007</v>
      </c>
      <c r="I20" s="155">
        <v>71.469750000000005</v>
      </c>
      <c r="J20" s="155">
        <v>99.638000000000005</v>
      </c>
      <c r="K20" s="156">
        <v>0.63975000000000004</v>
      </c>
      <c r="L20" s="156"/>
      <c r="M20" s="155">
        <v>672.68000000000006</v>
      </c>
      <c r="N20" s="212"/>
      <c r="O20" s="218">
        <v>0.58497141388608842</v>
      </c>
      <c r="P20" s="174"/>
      <c r="Q20" s="157"/>
      <c r="R20" s="160" t="s">
        <v>75</v>
      </c>
      <c r="S20" s="157">
        <v>0.70773747327895953</v>
      </c>
      <c r="T20" s="157">
        <v>0.66969183738603133</v>
      </c>
      <c r="U20" s="157">
        <v>0.60667135794414906</v>
      </c>
      <c r="V20" s="157">
        <v>0.65901816537554636</v>
      </c>
      <c r="W20" s="157">
        <v>0.71135553661085282</v>
      </c>
      <c r="X20" s="157">
        <v>0.63827566484139142</v>
      </c>
      <c r="Y20" s="157">
        <v>0.43688580254537762</v>
      </c>
      <c r="Z20" s="161"/>
      <c r="AA20" s="157">
        <f t="shared" si="0"/>
        <v>0.63280511971175823</v>
      </c>
      <c r="AB20" s="157">
        <f t="shared" si="1"/>
        <v>0.61138379234329199</v>
      </c>
      <c r="AC20" s="163"/>
      <c r="AD20" s="164"/>
      <c r="AE20" s="164"/>
      <c r="AF20" s="164"/>
      <c r="AG20" s="164"/>
      <c r="AH20" s="164"/>
      <c r="AI20" s="164"/>
    </row>
    <row r="21" spans="1:35" s="166" customFormat="1" ht="14.5" x14ac:dyDescent="0.35">
      <c r="A21" s="152" t="s">
        <v>17</v>
      </c>
      <c r="B21" s="153" t="s">
        <v>98</v>
      </c>
      <c r="C21" s="154">
        <v>1950.56387472441</v>
      </c>
      <c r="D21" s="154">
        <v>28838.498238855289</v>
      </c>
      <c r="E21" s="154">
        <v>71.153770718053238</v>
      </c>
      <c r="F21" s="155">
        <v>833.33500000000004</v>
      </c>
      <c r="G21" s="155">
        <v>14979</v>
      </c>
      <c r="H21" s="155">
        <v>148.38500000000002</v>
      </c>
      <c r="I21" s="155">
        <v>15.75</v>
      </c>
      <c r="J21" s="155">
        <v>0</v>
      </c>
      <c r="K21" s="156">
        <v>0.39350000000000002</v>
      </c>
      <c r="L21" s="156"/>
      <c r="M21" s="155">
        <v>155.185</v>
      </c>
      <c r="N21" s="212"/>
      <c r="O21" s="218">
        <v>0.69990669389259597</v>
      </c>
      <c r="P21" s="174"/>
      <c r="Q21" s="157"/>
      <c r="R21" s="160" t="s">
        <v>17</v>
      </c>
      <c r="S21" s="157">
        <v>0.70005527972197457</v>
      </c>
      <c r="T21" s="157">
        <v>0.54897771659793149</v>
      </c>
      <c r="U21" s="157">
        <v>0.69865087155016214</v>
      </c>
      <c r="V21" s="157">
        <v>0.65349762376429343</v>
      </c>
      <c r="W21" s="157">
        <v>0.73388422658115005</v>
      </c>
      <c r="X21" s="157">
        <v>0.82979280255617149</v>
      </c>
      <c r="Y21" s="157">
        <v>0.7822804245438606</v>
      </c>
      <c r="Z21" s="161"/>
      <c r="AA21" s="157">
        <f t="shared" si="0"/>
        <v>0.70673413504507765</v>
      </c>
      <c r="AB21" s="157">
        <f t="shared" si="1"/>
        <v>0.74986376936136889</v>
      </c>
      <c r="AC21" s="167"/>
      <c r="AD21" s="168"/>
      <c r="AE21" s="168"/>
      <c r="AF21" s="168"/>
      <c r="AG21" s="168"/>
      <c r="AH21" s="168"/>
      <c r="AI21" s="168"/>
    </row>
    <row r="22" spans="1:35" s="162" customFormat="1" ht="14.5" x14ac:dyDescent="0.35">
      <c r="A22" s="152" t="s">
        <v>18</v>
      </c>
      <c r="B22" s="153" t="s">
        <v>98</v>
      </c>
      <c r="C22" s="154">
        <v>1086.6966009350008</v>
      </c>
      <c r="D22" s="154">
        <v>12054.121151867461</v>
      </c>
      <c r="E22" s="154">
        <v>369.81642054124347</v>
      </c>
      <c r="F22" s="155">
        <v>749.58749999999998</v>
      </c>
      <c r="G22" s="155">
        <v>5265.25</v>
      </c>
      <c r="H22" s="155">
        <v>70.152500000000003</v>
      </c>
      <c r="I22" s="155">
        <v>8.9999999999999993E-3</v>
      </c>
      <c r="J22" s="155">
        <v>0</v>
      </c>
      <c r="K22" s="156">
        <v>0.74575000000000002</v>
      </c>
      <c r="L22" s="156"/>
      <c r="M22" s="155">
        <v>70.154999999999987</v>
      </c>
      <c r="N22" s="212"/>
      <c r="O22" s="218">
        <v>0.697333223445745</v>
      </c>
      <c r="P22" s="174"/>
      <c r="Q22" s="157"/>
      <c r="R22" s="160" t="s">
        <v>18</v>
      </c>
      <c r="S22" s="157">
        <v>1</v>
      </c>
      <c r="T22" s="157">
        <v>0.65486450951632469</v>
      </c>
      <c r="U22" s="157">
        <v>0.85824993980310815</v>
      </c>
      <c r="V22" s="157">
        <v>0.58518265264744418</v>
      </c>
      <c r="W22" s="157">
        <v>0.76185780827214011</v>
      </c>
      <c r="X22" s="157">
        <v>0.77006365874353266</v>
      </c>
      <c r="Y22" s="157">
        <v>0.75689142354001193</v>
      </c>
      <c r="Z22" s="161"/>
      <c r="AA22" s="157">
        <f t="shared" si="0"/>
        <v>0.7695871417889375</v>
      </c>
      <c r="AB22" s="157">
        <f t="shared" si="1"/>
        <v>0.71849888580078225</v>
      </c>
      <c r="AC22" s="163"/>
      <c r="AD22" s="164"/>
      <c r="AE22" s="164"/>
      <c r="AF22" s="164"/>
      <c r="AG22" s="164"/>
      <c r="AH22" s="164"/>
      <c r="AI22" s="164"/>
    </row>
    <row r="23" spans="1:35" s="162" customFormat="1" ht="14.5" x14ac:dyDescent="0.35">
      <c r="A23" s="152" t="s">
        <v>19</v>
      </c>
      <c r="B23" s="153" t="s">
        <v>98</v>
      </c>
      <c r="C23" s="154">
        <v>2217.4443032650879</v>
      </c>
      <c r="D23" s="154">
        <v>28148.506611316698</v>
      </c>
      <c r="E23" s="154">
        <v>140.22815074123952</v>
      </c>
      <c r="F23" s="155">
        <v>499.47500000000002</v>
      </c>
      <c r="G23" s="155">
        <v>20086</v>
      </c>
      <c r="H23" s="155">
        <v>168.02674999999999</v>
      </c>
      <c r="I23" s="155">
        <v>98.482249999999993</v>
      </c>
      <c r="J23" s="155">
        <v>15.285</v>
      </c>
      <c r="K23" s="156">
        <v>0.245</v>
      </c>
      <c r="L23" s="156"/>
      <c r="M23" s="155">
        <v>214.69</v>
      </c>
      <c r="N23" s="212"/>
      <c r="O23" s="218">
        <v>0.76312231659133367</v>
      </c>
      <c r="P23" s="174"/>
      <c r="Q23" s="157"/>
      <c r="R23" s="160" t="s">
        <v>19</v>
      </c>
      <c r="S23" s="157">
        <v>0.79767822909084762</v>
      </c>
      <c r="T23" s="157">
        <v>0.72586303392855434</v>
      </c>
      <c r="U23" s="157">
        <v>0.74128467116297048</v>
      </c>
      <c r="V23" s="157">
        <v>0.7778205514221932</v>
      </c>
      <c r="W23" s="157">
        <v>0.73976411606533121</v>
      </c>
      <c r="X23" s="157">
        <v>0.74550668654402008</v>
      </c>
      <c r="Y23" s="157">
        <v>0.80882292728774807</v>
      </c>
      <c r="Z23" s="161"/>
      <c r="AA23" s="157">
        <f t="shared" si="0"/>
        <v>0.76239145935738073</v>
      </c>
      <c r="AB23" s="157">
        <f t="shared" si="1"/>
        <v>0.7679785703298232</v>
      </c>
      <c r="AC23" s="163"/>
      <c r="AD23" s="164"/>
      <c r="AE23" s="164"/>
      <c r="AF23" s="164"/>
      <c r="AG23" s="164"/>
      <c r="AH23" s="164"/>
      <c r="AI23" s="164"/>
    </row>
    <row r="24" spans="1:35" s="162" customFormat="1" ht="14.5" x14ac:dyDescent="0.35">
      <c r="A24" s="152" t="s">
        <v>20</v>
      </c>
      <c r="B24" s="153" t="s">
        <v>98</v>
      </c>
      <c r="C24" s="154">
        <v>1936.046299821131</v>
      </c>
      <c r="D24" s="154">
        <v>29400.191154272794</v>
      </c>
      <c r="E24" s="154">
        <v>566.38432797727387</v>
      </c>
      <c r="F24" s="155">
        <v>1582.3172500000001</v>
      </c>
      <c r="G24" s="155">
        <v>8919.5</v>
      </c>
      <c r="H24" s="155">
        <v>86.250250000000008</v>
      </c>
      <c r="I24" s="155">
        <v>17.529499999999999</v>
      </c>
      <c r="J24" s="155">
        <v>0</v>
      </c>
      <c r="K24" s="156">
        <v>0.63024999999999998</v>
      </c>
      <c r="L24" s="156"/>
      <c r="M24" s="155">
        <v>93.817499999999995</v>
      </c>
      <c r="N24" s="212"/>
      <c r="O24" s="218">
        <v>0.6133037770495865</v>
      </c>
      <c r="P24" s="174"/>
      <c r="Q24" s="157"/>
      <c r="R24" s="160" t="s">
        <v>20</v>
      </c>
      <c r="S24" s="157">
        <v>0.67589787869578155</v>
      </c>
      <c r="T24" s="157">
        <v>0.64118569692692418</v>
      </c>
      <c r="U24" s="157">
        <v>0.63094442875121581</v>
      </c>
      <c r="V24" s="157">
        <v>0.62080392273614027</v>
      </c>
      <c r="W24" s="157">
        <v>0.59529923618725067</v>
      </c>
      <c r="X24" s="157">
        <v>0.63457912994085552</v>
      </c>
      <c r="Y24" s="157">
        <v>0.60942743787383513</v>
      </c>
      <c r="Z24" s="161"/>
      <c r="AA24" s="157">
        <f t="shared" si="0"/>
        <v>0.629733961587429</v>
      </c>
      <c r="AB24" s="157">
        <f t="shared" si="1"/>
        <v>0.61502743168452034</v>
      </c>
      <c r="AC24" s="163"/>
      <c r="AD24" s="164"/>
      <c r="AE24" s="164"/>
      <c r="AF24" s="164"/>
      <c r="AG24" s="164"/>
      <c r="AH24" s="164"/>
      <c r="AI24" s="164"/>
    </row>
    <row r="25" spans="1:35" s="162" customFormat="1" ht="14.5" x14ac:dyDescent="0.35">
      <c r="A25" s="152" t="s">
        <v>21</v>
      </c>
      <c r="B25" s="153" t="s">
        <v>98</v>
      </c>
      <c r="C25" s="154">
        <v>3153.7511389956999</v>
      </c>
      <c r="D25" s="154">
        <v>56487.701251926024</v>
      </c>
      <c r="E25" s="154">
        <v>540.21670957812364</v>
      </c>
      <c r="F25" s="155">
        <v>3640.5374999999999</v>
      </c>
      <c r="G25" s="155">
        <v>12548.25</v>
      </c>
      <c r="H25" s="155">
        <v>144.58449999999999</v>
      </c>
      <c r="I25" s="155">
        <v>3.8872499999999999</v>
      </c>
      <c r="J25" s="155">
        <v>18.518250000000002</v>
      </c>
      <c r="K25" s="156">
        <v>0.75075000000000003</v>
      </c>
      <c r="L25" s="156"/>
      <c r="M25" s="155">
        <v>151.28250000000003</v>
      </c>
      <c r="N25" s="212"/>
      <c r="O25" s="218">
        <v>0.73045184559411802</v>
      </c>
      <c r="P25" s="174"/>
      <c r="Q25" s="157"/>
      <c r="R25" s="160" t="s">
        <v>21</v>
      </c>
      <c r="S25" s="157">
        <v>0.68904481536754691</v>
      </c>
      <c r="T25" s="157">
        <v>0.71363365355258856</v>
      </c>
      <c r="U25" s="157">
        <v>0.6792754867499996</v>
      </c>
      <c r="V25" s="157">
        <v>0.68039965066748198</v>
      </c>
      <c r="W25" s="157">
        <v>0.75669304646252111</v>
      </c>
      <c r="X25" s="157">
        <v>0.73973857528699249</v>
      </c>
      <c r="Y25" s="157">
        <v>0.75374652861966795</v>
      </c>
      <c r="Z25" s="161"/>
      <c r="AA25" s="157">
        <f t="shared" si="0"/>
        <v>0.71607596524382833</v>
      </c>
      <c r="AB25" s="157">
        <f t="shared" si="1"/>
        <v>0.73264445025916591</v>
      </c>
      <c r="AC25" s="163"/>
      <c r="AD25" s="164"/>
      <c r="AE25" s="164"/>
      <c r="AF25" s="164"/>
      <c r="AG25" s="164"/>
      <c r="AH25" s="164"/>
      <c r="AI25" s="164"/>
    </row>
    <row r="26" spans="1:35" s="162" customFormat="1" ht="14.5" x14ac:dyDescent="0.35">
      <c r="A26" s="152" t="s">
        <v>22</v>
      </c>
      <c r="B26" s="153" t="s">
        <v>98</v>
      </c>
      <c r="C26" s="154">
        <v>2864.9769063589142</v>
      </c>
      <c r="D26" s="154">
        <v>60283.119097949151</v>
      </c>
      <c r="E26" s="154">
        <v>655.17585393247475</v>
      </c>
      <c r="F26" s="155">
        <v>3988.3249999999998</v>
      </c>
      <c r="G26" s="155">
        <v>16035.75</v>
      </c>
      <c r="H26" s="155">
        <v>163.46275</v>
      </c>
      <c r="I26" s="155">
        <v>7.4849999999999994</v>
      </c>
      <c r="J26" s="155">
        <v>0</v>
      </c>
      <c r="K26" s="156">
        <v>0.78875000000000006</v>
      </c>
      <c r="L26" s="156"/>
      <c r="M26" s="155">
        <v>166.6925</v>
      </c>
      <c r="N26" s="212"/>
      <c r="O26" s="218">
        <v>0.95920749654545623</v>
      </c>
      <c r="P26" s="174"/>
      <c r="Q26" s="157"/>
      <c r="R26" s="160" t="s">
        <v>22</v>
      </c>
      <c r="S26" s="157">
        <v>0.94095559165998854</v>
      </c>
      <c r="T26" s="157">
        <v>0.89770398784386107</v>
      </c>
      <c r="U26" s="157">
        <v>0.98274766581435902</v>
      </c>
      <c r="V26" s="157">
        <v>0.88549613225420321</v>
      </c>
      <c r="W26" s="157">
        <v>0.898233297799793</v>
      </c>
      <c r="X26" s="157">
        <v>1.0097472382281238</v>
      </c>
      <c r="Y26" s="157">
        <v>1.1132912658831799</v>
      </c>
      <c r="Z26" s="161"/>
      <c r="AA26" s="157">
        <f t="shared" si="0"/>
        <v>0.9611678827833583</v>
      </c>
      <c r="AB26" s="157">
        <f t="shared" si="1"/>
        <v>0.97669198354132503</v>
      </c>
      <c r="AC26" s="163"/>
      <c r="AD26" s="164"/>
      <c r="AE26" s="164"/>
      <c r="AF26" s="164"/>
      <c r="AG26" s="164"/>
      <c r="AH26" s="164"/>
      <c r="AI26" s="164"/>
    </row>
    <row r="27" spans="1:35" s="162" customFormat="1" ht="14.5" x14ac:dyDescent="0.35">
      <c r="A27" s="152" t="s">
        <v>23</v>
      </c>
      <c r="B27" s="153" t="s">
        <v>98</v>
      </c>
      <c r="C27" s="154">
        <v>950.96587255717088</v>
      </c>
      <c r="D27" s="154">
        <v>19471.283648244091</v>
      </c>
      <c r="E27" s="154">
        <v>112.60025330137231</v>
      </c>
      <c r="F27" s="155">
        <v>930.66249999999991</v>
      </c>
      <c r="G27" s="155">
        <v>5806.75</v>
      </c>
      <c r="H27" s="155">
        <v>56.026499999999999</v>
      </c>
      <c r="I27" s="155">
        <v>21.490499999999997</v>
      </c>
      <c r="J27" s="155">
        <v>0</v>
      </c>
      <c r="K27" s="156">
        <v>0.79625000000000001</v>
      </c>
      <c r="L27" s="156"/>
      <c r="M27" s="155">
        <v>65.304999999999993</v>
      </c>
      <c r="N27" s="212"/>
      <c r="O27" s="218">
        <v>0.89079056248526645</v>
      </c>
      <c r="P27" s="174"/>
      <c r="Q27" s="157"/>
      <c r="R27" s="160" t="s">
        <v>23</v>
      </c>
      <c r="S27" s="157">
        <v>0.80623308186484188</v>
      </c>
      <c r="T27" s="157">
        <v>1.0037208381395213</v>
      </c>
      <c r="U27" s="157">
        <v>0.89768541700644211</v>
      </c>
      <c r="V27" s="157">
        <v>0.91445824874333059</v>
      </c>
      <c r="W27" s="157">
        <v>0.94028992361701835</v>
      </c>
      <c r="X27" s="157">
        <v>0.89652788534503947</v>
      </c>
      <c r="Y27" s="157">
        <v>0.82284080166777296</v>
      </c>
      <c r="Z27" s="161"/>
      <c r="AA27" s="157">
        <f t="shared" si="0"/>
        <v>0.89739374234056679</v>
      </c>
      <c r="AB27" s="157">
        <f t="shared" si="1"/>
        <v>0.89352921484329029</v>
      </c>
      <c r="AC27" s="163"/>
      <c r="AD27" s="164"/>
      <c r="AE27" s="164"/>
      <c r="AF27" s="164"/>
      <c r="AG27" s="164"/>
      <c r="AH27" s="164"/>
      <c r="AI27" s="164"/>
    </row>
    <row r="28" spans="1:35" s="162" customFormat="1" ht="14.5" x14ac:dyDescent="0.35">
      <c r="A28" s="152" t="s">
        <v>24</v>
      </c>
      <c r="B28" s="153" t="s">
        <v>98</v>
      </c>
      <c r="C28" s="154">
        <v>2252.3616588647892</v>
      </c>
      <c r="D28" s="154">
        <v>56645.669307276032</v>
      </c>
      <c r="E28" s="154">
        <v>182.11151827615788</v>
      </c>
      <c r="F28" s="155">
        <v>1473.7879999999998</v>
      </c>
      <c r="G28" s="155">
        <v>22845.25</v>
      </c>
      <c r="H28" s="155">
        <v>278.67750000000001</v>
      </c>
      <c r="I28" s="155">
        <v>130.23175000000001</v>
      </c>
      <c r="J28" s="155">
        <v>82.657750000000007</v>
      </c>
      <c r="K28" s="156">
        <v>0.52200000000000002</v>
      </c>
      <c r="L28" s="156"/>
      <c r="M28" s="165">
        <v>357.31</v>
      </c>
      <c r="N28" s="212"/>
      <c r="O28" s="218">
        <v>1.2222222446683584</v>
      </c>
      <c r="P28" s="174"/>
      <c r="Q28" s="157"/>
      <c r="R28" s="160" t="s">
        <v>24</v>
      </c>
      <c r="S28" s="157">
        <v>1.1192631022597859</v>
      </c>
      <c r="T28" s="157">
        <v>0.99518934378485868</v>
      </c>
      <c r="U28" s="157">
        <v>1.0665111145923332</v>
      </c>
      <c r="V28" s="157">
        <v>1.193058020521043</v>
      </c>
      <c r="W28" s="157">
        <v>1.1349810623207348</v>
      </c>
      <c r="X28" s="157">
        <v>1.2572828487993493</v>
      </c>
      <c r="Y28" s="157">
        <v>1.3183392088004633</v>
      </c>
      <c r="Z28" s="161"/>
      <c r="AA28" s="157">
        <f t="shared" si="0"/>
        <v>1.1549463858683671</v>
      </c>
      <c r="AB28" s="157">
        <f t="shared" si="1"/>
        <v>1.2259152851103976</v>
      </c>
      <c r="AC28" s="163"/>
      <c r="AD28" s="164"/>
      <c r="AE28" s="164"/>
      <c r="AF28" s="164"/>
      <c r="AG28" s="164"/>
      <c r="AH28" s="164"/>
      <c r="AI28" s="164"/>
    </row>
    <row r="29" spans="1:35" s="162" customFormat="1" ht="14.5" x14ac:dyDescent="0.35">
      <c r="A29" s="152" t="s">
        <v>25</v>
      </c>
      <c r="B29" s="153" t="s">
        <v>98</v>
      </c>
      <c r="C29" s="154">
        <v>730.39183866873077</v>
      </c>
      <c r="D29" s="154">
        <v>12080.652318496024</v>
      </c>
      <c r="E29" s="154">
        <v>73.214196527246983</v>
      </c>
      <c r="F29" s="155">
        <v>698.37275</v>
      </c>
      <c r="G29" s="155">
        <v>3232</v>
      </c>
      <c r="H29" s="155">
        <v>46.545500000000004</v>
      </c>
      <c r="I29" s="155">
        <v>0</v>
      </c>
      <c r="J29" s="155">
        <v>0</v>
      </c>
      <c r="K29" s="156">
        <v>0.86625000000000008</v>
      </c>
      <c r="L29" s="156"/>
      <c r="M29" s="155">
        <v>46.547499999999999</v>
      </c>
      <c r="N29" s="212"/>
      <c r="O29" s="218">
        <v>0.8021623703291817</v>
      </c>
      <c r="P29" s="174"/>
      <c r="Q29" s="157"/>
      <c r="R29" s="160" t="s">
        <v>25</v>
      </c>
      <c r="S29" s="157">
        <v>1.0034174801334563</v>
      </c>
      <c r="T29" s="157">
        <v>0.83333837348090689</v>
      </c>
      <c r="U29" s="157">
        <v>0.91559175342418286</v>
      </c>
      <c r="V29" s="157">
        <v>0.74014570988363004</v>
      </c>
      <c r="W29" s="157">
        <v>0.78527378517412527</v>
      </c>
      <c r="X29" s="157">
        <v>0.82407637083800822</v>
      </c>
      <c r="Y29" s="157">
        <v>0.883577725017612</v>
      </c>
      <c r="Z29" s="161"/>
      <c r="AA29" s="157">
        <f t="shared" si="0"/>
        <v>0.85506017113598876</v>
      </c>
      <c r="AB29" s="157">
        <f t="shared" si="1"/>
        <v>0.80826839772834391</v>
      </c>
      <c r="AC29" s="163"/>
      <c r="AD29" s="164"/>
      <c r="AE29" s="164"/>
      <c r="AF29" s="164"/>
      <c r="AG29" s="164"/>
      <c r="AH29" s="164"/>
      <c r="AI29" s="164"/>
    </row>
    <row r="30" spans="1:35" s="162" customFormat="1" ht="14.5" x14ac:dyDescent="0.35">
      <c r="A30" s="152" t="s">
        <v>26</v>
      </c>
      <c r="B30" s="153" t="s">
        <v>98</v>
      </c>
      <c r="C30" s="154">
        <v>5735.1601717370359</v>
      </c>
      <c r="D30" s="154">
        <v>98233.850987948361</v>
      </c>
      <c r="E30" s="154">
        <v>1354.3367431830004</v>
      </c>
      <c r="F30" s="155">
        <v>4464.7</v>
      </c>
      <c r="G30" s="155">
        <v>51498.25</v>
      </c>
      <c r="H30" s="155">
        <v>487.88575000000003</v>
      </c>
      <c r="I30" s="155">
        <v>123.73099999999999</v>
      </c>
      <c r="J30" s="155">
        <v>191.4325</v>
      </c>
      <c r="K30" s="156">
        <v>0.51275000000000004</v>
      </c>
      <c r="L30" s="156"/>
      <c r="M30" s="155">
        <v>593.20500000000004</v>
      </c>
      <c r="N30" s="212"/>
      <c r="O30" s="218">
        <v>0.9093229777480395</v>
      </c>
      <c r="P30" s="174"/>
      <c r="Q30" s="157"/>
      <c r="R30" s="160" t="s">
        <v>26</v>
      </c>
      <c r="S30" s="157">
        <v>0.90983561509842892</v>
      </c>
      <c r="T30" s="157">
        <v>0.95754707412201878</v>
      </c>
      <c r="U30" s="157">
        <v>0.9044573371629101</v>
      </c>
      <c r="V30" s="157">
        <v>0.91502259334910707</v>
      </c>
      <c r="W30" s="157">
        <v>0.94719152285994623</v>
      </c>
      <c r="X30" s="157">
        <v>0.87576031329539072</v>
      </c>
      <c r="Y30" s="157">
        <v>0.981908740993647</v>
      </c>
      <c r="Z30" s="161"/>
      <c r="AA30" s="157">
        <f t="shared" si="0"/>
        <v>0.92738902812592128</v>
      </c>
      <c r="AB30" s="157">
        <f t="shared" si="1"/>
        <v>0.92997079262452276</v>
      </c>
      <c r="AC30" s="163"/>
      <c r="AD30" s="164"/>
      <c r="AE30" s="164"/>
      <c r="AF30" s="164"/>
      <c r="AG30" s="164"/>
      <c r="AH30" s="164"/>
      <c r="AI30" s="164"/>
    </row>
    <row r="31" spans="1:35" s="162" customFormat="1" ht="14.5" x14ac:dyDescent="0.35">
      <c r="A31" s="152" t="s">
        <v>27</v>
      </c>
      <c r="B31" s="153" t="s">
        <v>98</v>
      </c>
      <c r="C31" s="154">
        <v>4844.7664626035821</v>
      </c>
      <c r="D31" s="154">
        <v>87635.748350846538</v>
      </c>
      <c r="E31" s="154">
        <v>233.18307174260275</v>
      </c>
      <c r="F31" s="155">
        <v>1621.16425</v>
      </c>
      <c r="G31" s="155">
        <v>56328.5</v>
      </c>
      <c r="H31" s="155">
        <v>388.28874999999999</v>
      </c>
      <c r="I31" s="155">
        <v>206.31049999999999</v>
      </c>
      <c r="J31" s="155">
        <v>107.03225</v>
      </c>
      <c r="K31" s="156">
        <v>0.19500000000000001</v>
      </c>
      <c r="L31" s="156"/>
      <c r="M31" s="155">
        <v>506.37749999999994</v>
      </c>
      <c r="N31" s="212"/>
      <c r="O31" s="218">
        <v>0.87499494853699344</v>
      </c>
      <c r="P31" s="174"/>
      <c r="Q31" s="157"/>
      <c r="R31" s="160" t="s">
        <v>27</v>
      </c>
      <c r="S31" s="157">
        <v>0.91437921672097489</v>
      </c>
      <c r="T31" s="157">
        <v>0.82933903005225351</v>
      </c>
      <c r="U31" s="157">
        <v>0.86726666278728326</v>
      </c>
      <c r="V31" s="157">
        <v>0.86163281067333042</v>
      </c>
      <c r="W31" s="157">
        <v>0.89575226137314878</v>
      </c>
      <c r="X31" s="157">
        <v>0.88137979312906356</v>
      </c>
      <c r="Y31" s="157">
        <v>0.88346238834662827</v>
      </c>
      <c r="Z31" s="161"/>
      <c r="AA31" s="157">
        <f t="shared" si="0"/>
        <v>0.876173166154669</v>
      </c>
      <c r="AB31" s="157">
        <f t="shared" si="1"/>
        <v>0.88055681338054281</v>
      </c>
      <c r="AC31" s="163"/>
      <c r="AD31" s="164"/>
      <c r="AE31" s="164"/>
      <c r="AF31" s="164"/>
      <c r="AG31" s="164"/>
      <c r="AH31" s="164"/>
      <c r="AI31" s="164"/>
    </row>
    <row r="32" spans="1:35" s="162" customFormat="1" ht="14.5" x14ac:dyDescent="0.35">
      <c r="A32" s="152" t="s">
        <v>28</v>
      </c>
      <c r="B32" s="153" t="s">
        <v>98</v>
      </c>
      <c r="C32" s="154">
        <v>597.37377390610141</v>
      </c>
      <c r="D32" s="154">
        <v>14936.461412403951</v>
      </c>
      <c r="E32" s="154">
        <v>33.629080041762215</v>
      </c>
      <c r="F32" s="155">
        <v>652.59999999999991</v>
      </c>
      <c r="G32" s="155">
        <v>2330.75</v>
      </c>
      <c r="H32" s="155">
        <v>17.557749999999999</v>
      </c>
      <c r="I32" s="155">
        <v>14.392999999999999</v>
      </c>
      <c r="J32" s="155">
        <v>0</v>
      </c>
      <c r="K32" s="156">
        <v>0.85050000000000003</v>
      </c>
      <c r="L32" s="156"/>
      <c r="M32" s="155">
        <v>23.772500000000001</v>
      </c>
      <c r="N32" s="212"/>
      <c r="O32" s="218">
        <v>0.77858946333889578</v>
      </c>
      <c r="P32" s="174"/>
      <c r="Q32" s="157"/>
      <c r="R32" s="160" t="s">
        <v>28</v>
      </c>
      <c r="S32" s="157">
        <v>0.91436839221492228</v>
      </c>
      <c r="T32" s="157">
        <v>0.73155515805718563</v>
      </c>
      <c r="U32" s="157">
        <v>0.80933069692201276</v>
      </c>
      <c r="V32" s="157">
        <v>0.78049801591978551</v>
      </c>
      <c r="W32" s="157">
        <v>0.79031830398129543</v>
      </c>
      <c r="X32" s="157">
        <v>0.94574136010985332</v>
      </c>
      <c r="Y32" s="157">
        <v>0.84364411969135045</v>
      </c>
      <c r="Z32" s="161"/>
      <c r="AA32" s="157">
        <f t="shared" si="0"/>
        <v>0.83077943527091502</v>
      </c>
      <c r="AB32" s="157">
        <f t="shared" si="1"/>
        <v>0.84005044992557121</v>
      </c>
      <c r="AC32" s="163"/>
      <c r="AD32" s="164"/>
      <c r="AE32" s="164"/>
      <c r="AF32" s="164"/>
      <c r="AG32" s="164"/>
      <c r="AH32" s="164"/>
      <c r="AI32" s="164"/>
    </row>
    <row r="33" spans="1:35" s="162" customFormat="1" ht="14.5" x14ac:dyDescent="0.35">
      <c r="A33" s="152" t="s">
        <v>29</v>
      </c>
      <c r="B33" s="153" t="s">
        <v>98</v>
      </c>
      <c r="C33" s="154">
        <v>12609.75760639699</v>
      </c>
      <c r="D33" s="154">
        <v>275362.58695267246</v>
      </c>
      <c r="E33" s="154">
        <v>5114.5721756045723</v>
      </c>
      <c r="F33" s="155">
        <v>13125.80625</v>
      </c>
      <c r="G33" s="155">
        <v>102861.5</v>
      </c>
      <c r="H33" s="155">
        <v>1120.6215</v>
      </c>
      <c r="I33" s="155">
        <v>157.46174999999999</v>
      </c>
      <c r="J33" s="155">
        <v>128.45374999999999</v>
      </c>
      <c r="K33" s="156">
        <v>0.62850000000000006</v>
      </c>
      <c r="L33" s="156"/>
      <c r="M33" s="155">
        <v>1223.43</v>
      </c>
      <c r="N33" s="212"/>
      <c r="O33" s="218">
        <v>0.98243278775254739</v>
      </c>
      <c r="P33" s="174"/>
      <c r="Q33" s="157"/>
      <c r="R33" s="160" t="s">
        <v>29</v>
      </c>
      <c r="S33" s="157">
        <v>0.91430333437605293</v>
      </c>
      <c r="T33" s="157">
        <v>0.89820269288031274</v>
      </c>
      <c r="U33" s="157">
        <v>0.96345162414870855</v>
      </c>
      <c r="V33" s="157">
        <v>0.98758007595411679</v>
      </c>
      <c r="W33" s="157">
        <v>0.97203412487111551</v>
      </c>
      <c r="X33" s="157">
        <v>0.94997053773906992</v>
      </c>
      <c r="Y33" s="157">
        <v>1.0242960015733014</v>
      </c>
      <c r="Z33" s="161"/>
      <c r="AA33" s="157">
        <f t="shared" si="0"/>
        <v>0.95854834164895386</v>
      </c>
      <c r="AB33" s="157">
        <f t="shared" si="1"/>
        <v>0.98347018503440076</v>
      </c>
      <c r="AC33" s="163"/>
      <c r="AD33" s="164"/>
      <c r="AE33" s="164"/>
      <c r="AF33" s="164"/>
      <c r="AG33" s="164"/>
      <c r="AH33" s="164"/>
      <c r="AI33" s="164"/>
    </row>
    <row r="34" spans="1:35" s="162" customFormat="1" ht="14.5" x14ac:dyDescent="0.35">
      <c r="A34" s="152" t="s">
        <v>30</v>
      </c>
      <c r="B34" s="153" t="s">
        <v>98</v>
      </c>
      <c r="C34" s="154">
        <v>1012.5915817768368</v>
      </c>
      <c r="D34" s="154">
        <v>27248.947691133799</v>
      </c>
      <c r="E34" s="154">
        <v>120.93432990273701</v>
      </c>
      <c r="F34" s="155">
        <v>967.11574999999993</v>
      </c>
      <c r="G34" s="155">
        <v>6359.75</v>
      </c>
      <c r="H34" s="155">
        <v>82.853500000000011</v>
      </c>
      <c r="I34" s="155">
        <v>44.76</v>
      </c>
      <c r="J34" s="155">
        <v>70.08475</v>
      </c>
      <c r="K34" s="156">
        <v>0.78800000000000003</v>
      </c>
      <c r="L34" s="156"/>
      <c r="M34" s="155">
        <v>121.175</v>
      </c>
      <c r="N34" s="212"/>
      <c r="O34" s="218">
        <v>1.0527349656300375</v>
      </c>
      <c r="P34" s="174"/>
      <c r="Q34" s="157"/>
      <c r="R34" s="160" t="s">
        <v>30</v>
      </c>
      <c r="S34" s="157">
        <v>0.91225973071092215</v>
      </c>
      <c r="T34" s="157">
        <v>0.83471103656466494</v>
      </c>
      <c r="U34" s="157">
        <v>0.95950310969146257</v>
      </c>
      <c r="V34" s="157">
        <v>1.0465448887681708</v>
      </c>
      <c r="W34" s="157">
        <v>1.0396974714680789</v>
      </c>
      <c r="X34" s="157">
        <v>1.1549513004138523</v>
      </c>
      <c r="Y34" s="157">
        <v>1.0194525267367487</v>
      </c>
      <c r="Z34" s="161"/>
      <c r="AA34" s="157">
        <f t="shared" ref="AA34:AA65" si="2">AVERAGE(S34:Y34)</f>
        <v>0.99530286633627163</v>
      </c>
      <c r="AB34" s="157">
        <f t="shared" ref="AB34:AB65" si="3">AVERAGE(V34:Y34)</f>
        <v>1.0651615468467126</v>
      </c>
      <c r="AC34" s="163"/>
      <c r="AD34" s="164"/>
      <c r="AE34" s="164"/>
      <c r="AF34" s="164"/>
      <c r="AG34" s="164"/>
      <c r="AH34" s="164"/>
      <c r="AI34" s="164"/>
    </row>
    <row r="35" spans="1:35" s="162" customFormat="1" ht="14.5" x14ac:dyDescent="0.35">
      <c r="A35" s="239" t="s">
        <v>175</v>
      </c>
      <c r="B35" s="153" t="s">
        <v>98</v>
      </c>
      <c r="C35" s="154">
        <v>7068.3260941850313</v>
      </c>
      <c r="D35" s="154">
        <v>176947.08596538627</v>
      </c>
      <c r="E35" s="154">
        <v>320.88994268260763</v>
      </c>
      <c r="F35" s="155">
        <v>4626</v>
      </c>
      <c r="G35" s="155">
        <v>86218.75</v>
      </c>
      <c r="H35" s="155">
        <v>849.55624999999998</v>
      </c>
      <c r="I35" s="155">
        <v>311.75175000000002</v>
      </c>
      <c r="J35" s="155">
        <v>85.736500000000007</v>
      </c>
      <c r="K35" s="156">
        <v>0.33150000000000002</v>
      </c>
      <c r="L35" s="156"/>
      <c r="M35" s="155">
        <v>1007.395</v>
      </c>
      <c r="N35" s="212"/>
      <c r="O35" s="218">
        <v>1.0941283746561883</v>
      </c>
      <c r="P35" s="174"/>
      <c r="Q35" s="157"/>
      <c r="R35" s="160" t="s">
        <v>175</v>
      </c>
      <c r="S35" s="157">
        <v>0.96582486136626033</v>
      </c>
      <c r="T35" s="157">
        <v>0.94637385421113851</v>
      </c>
      <c r="U35" s="157">
        <v>1.0858871787349675</v>
      </c>
      <c r="V35" s="157">
        <v>1.0837643112834749</v>
      </c>
      <c r="W35" s="157">
        <v>1.1133520408296491</v>
      </c>
      <c r="X35" s="157">
        <v>1.123825928599421</v>
      </c>
      <c r="Y35" s="157">
        <v>1.0575992933633771</v>
      </c>
      <c r="Z35" s="161"/>
      <c r="AA35" s="157">
        <f t="shared" si="2"/>
        <v>1.0538039240554697</v>
      </c>
      <c r="AB35" s="157">
        <f t="shared" si="3"/>
        <v>1.0946353935189805</v>
      </c>
      <c r="AC35" s="163"/>
      <c r="AD35" s="164"/>
      <c r="AE35" s="164"/>
      <c r="AF35" s="164"/>
      <c r="AG35" s="164"/>
      <c r="AH35" s="164"/>
      <c r="AI35" s="164"/>
    </row>
    <row r="36" spans="1:35" s="162" customFormat="1" ht="14.5" x14ac:dyDescent="0.35">
      <c r="A36" s="152" t="s">
        <v>31</v>
      </c>
      <c r="B36" s="153" t="s">
        <v>98</v>
      </c>
      <c r="C36" s="154">
        <v>1162.9401482309872</v>
      </c>
      <c r="D36" s="154">
        <v>23886.350019275407</v>
      </c>
      <c r="E36" s="154">
        <v>71.645521100721353</v>
      </c>
      <c r="F36" s="155">
        <v>824.24375000000009</v>
      </c>
      <c r="G36" s="155">
        <v>7598</v>
      </c>
      <c r="H36" s="155">
        <v>93.835499999999996</v>
      </c>
      <c r="I36" s="155">
        <v>8.3615000000000013</v>
      </c>
      <c r="J36" s="155">
        <v>143.71249999999998</v>
      </c>
      <c r="K36" s="156">
        <v>0.6925</v>
      </c>
      <c r="L36" s="156"/>
      <c r="M36" s="155">
        <v>136.405</v>
      </c>
      <c r="N36" s="212"/>
      <c r="O36" s="218">
        <v>1.0090660906704709</v>
      </c>
      <c r="P36" s="174"/>
      <c r="Q36" s="157"/>
      <c r="R36" s="160" t="s">
        <v>31</v>
      </c>
      <c r="S36" s="157">
        <v>0.79410737463588454</v>
      </c>
      <c r="T36" s="157">
        <v>0.7665736005047008</v>
      </c>
      <c r="U36" s="157">
        <v>0.89689743164341706</v>
      </c>
      <c r="V36" s="157">
        <v>0.84481624987220882</v>
      </c>
      <c r="W36" s="157">
        <v>0.9601277531498722</v>
      </c>
      <c r="X36" s="157">
        <v>1.1491320140866805</v>
      </c>
      <c r="Y36" s="157">
        <v>1.1269377971590062</v>
      </c>
      <c r="Z36" s="161"/>
      <c r="AA36" s="157">
        <f t="shared" si="2"/>
        <v>0.9340846030073956</v>
      </c>
      <c r="AB36" s="157">
        <f t="shared" si="3"/>
        <v>1.0202534535669421</v>
      </c>
      <c r="AC36" s="163"/>
      <c r="AD36" s="164"/>
      <c r="AE36" s="164"/>
      <c r="AF36" s="164"/>
      <c r="AG36" s="164"/>
      <c r="AH36" s="164"/>
      <c r="AI36" s="164"/>
    </row>
    <row r="37" spans="1:35" s="162" customFormat="1" ht="14.5" x14ac:dyDescent="0.35">
      <c r="A37" s="152" t="s">
        <v>32</v>
      </c>
      <c r="B37" s="153" t="s">
        <v>98</v>
      </c>
      <c r="C37" s="154">
        <v>701.04735749124904</v>
      </c>
      <c r="D37" s="154">
        <v>13483.668779341646</v>
      </c>
      <c r="E37" s="154">
        <v>186.46482714954337</v>
      </c>
      <c r="F37" s="155">
        <v>1102.5125</v>
      </c>
      <c r="G37" s="155">
        <v>3519</v>
      </c>
      <c r="H37" s="155">
        <v>22.9375</v>
      </c>
      <c r="I37" s="155">
        <v>1.1877499999999999</v>
      </c>
      <c r="J37" s="155">
        <v>0</v>
      </c>
      <c r="K37" s="156">
        <v>0.9767499999999999</v>
      </c>
      <c r="L37" s="156"/>
      <c r="M37" s="155">
        <v>23.452500000000001</v>
      </c>
      <c r="N37" s="212"/>
      <c r="O37" s="218">
        <v>1.1297619313875593</v>
      </c>
      <c r="P37" s="174"/>
      <c r="Q37" s="157"/>
      <c r="R37" s="160" t="s">
        <v>32</v>
      </c>
      <c r="S37" s="157">
        <v>0.82439303646399154</v>
      </c>
      <c r="T37" s="157">
        <v>1.0338006643404638</v>
      </c>
      <c r="U37" s="157">
        <v>0.98204617507710734</v>
      </c>
      <c r="V37" s="157">
        <v>1.1618887083750533</v>
      </c>
      <c r="W37" s="157">
        <v>1.1546240999299775</v>
      </c>
      <c r="X37" s="157">
        <v>1.1981611656337905</v>
      </c>
      <c r="Y37" s="157">
        <v>1.0301187541744599</v>
      </c>
      <c r="Z37" s="161"/>
      <c r="AA37" s="157">
        <f t="shared" si="2"/>
        <v>1.0550046577135492</v>
      </c>
      <c r="AB37" s="157">
        <f t="shared" si="3"/>
        <v>1.1361981820283202</v>
      </c>
      <c r="AC37" s="163"/>
      <c r="AD37" s="164"/>
      <c r="AE37" s="164"/>
      <c r="AF37" s="164"/>
      <c r="AG37" s="164"/>
      <c r="AH37" s="164"/>
      <c r="AI37" s="164"/>
    </row>
    <row r="38" spans="1:35" s="162" customFormat="1" ht="14.5" x14ac:dyDescent="0.35">
      <c r="A38" s="152" t="s">
        <v>33</v>
      </c>
      <c r="B38" s="153" t="s">
        <v>98</v>
      </c>
      <c r="C38" s="154">
        <v>6024.0456531377613</v>
      </c>
      <c r="D38" s="154">
        <v>142396.73016768167</v>
      </c>
      <c r="E38" s="154">
        <v>1607.6084806784156</v>
      </c>
      <c r="F38" s="155">
        <v>6126.3892500000002</v>
      </c>
      <c r="G38" s="155">
        <v>56977.25</v>
      </c>
      <c r="H38" s="155">
        <v>502.51299999999998</v>
      </c>
      <c r="I38" s="155">
        <v>142.07825000000003</v>
      </c>
      <c r="J38" s="155">
        <v>101.321</v>
      </c>
      <c r="K38" s="156">
        <v>0.495</v>
      </c>
      <c r="L38" s="156"/>
      <c r="M38" s="155">
        <v>591.32249999999999</v>
      </c>
      <c r="N38" s="212"/>
      <c r="O38" s="218">
        <v>0.94141975344099005</v>
      </c>
      <c r="P38" s="174"/>
      <c r="Q38" s="157"/>
      <c r="R38" s="160" t="s">
        <v>33</v>
      </c>
      <c r="S38" s="157">
        <v>0.68491983105360099</v>
      </c>
      <c r="T38" s="157">
        <v>0.81150794448050279</v>
      </c>
      <c r="U38" s="157">
        <v>0.81237762961858417</v>
      </c>
      <c r="V38" s="157">
        <v>0.84450867122230966</v>
      </c>
      <c r="W38" s="157">
        <v>1.0008562663660165</v>
      </c>
      <c r="X38" s="157">
        <v>0.98934115116580312</v>
      </c>
      <c r="Y38" s="157">
        <v>0.96437691195813335</v>
      </c>
      <c r="Z38" s="161"/>
      <c r="AA38" s="157">
        <f t="shared" si="2"/>
        <v>0.87255548655213577</v>
      </c>
      <c r="AB38" s="157">
        <f t="shared" si="3"/>
        <v>0.94977075017806567</v>
      </c>
      <c r="AC38" s="163"/>
      <c r="AD38" s="164"/>
      <c r="AE38" s="164"/>
      <c r="AF38" s="164"/>
      <c r="AG38" s="164"/>
      <c r="AH38" s="164"/>
      <c r="AI38" s="164"/>
    </row>
    <row r="39" spans="1:35" s="162" customFormat="1" ht="14.5" x14ac:dyDescent="0.35">
      <c r="A39" s="152" t="s">
        <v>34</v>
      </c>
      <c r="B39" s="153" t="s">
        <v>98</v>
      </c>
      <c r="C39" s="154">
        <v>449.19846226145677</v>
      </c>
      <c r="D39" s="154">
        <v>3731.9193115911739</v>
      </c>
      <c r="E39" s="154">
        <v>80.519147985449791</v>
      </c>
      <c r="F39" s="155">
        <v>463.86950000000002</v>
      </c>
      <c r="G39" s="155">
        <v>1787.75</v>
      </c>
      <c r="H39" s="155">
        <v>16.677500000000002</v>
      </c>
      <c r="I39" s="155">
        <v>0</v>
      </c>
      <c r="J39" s="155">
        <v>0</v>
      </c>
      <c r="K39" s="156">
        <v>0.93775000000000008</v>
      </c>
      <c r="L39" s="156"/>
      <c r="M39" s="155">
        <v>16.677500000000002</v>
      </c>
      <c r="N39" s="212"/>
      <c r="O39" s="218">
        <v>0.82949309862755194</v>
      </c>
      <c r="P39" s="174"/>
      <c r="Q39" s="157"/>
      <c r="R39" s="160" t="s">
        <v>34</v>
      </c>
      <c r="S39" s="157">
        <v>0.96443835262991939</v>
      </c>
      <c r="T39" s="157">
        <v>0.87671078366397714</v>
      </c>
      <c r="U39" s="157">
        <v>0.9182134414964126</v>
      </c>
      <c r="V39" s="157">
        <v>0.79210367770715218</v>
      </c>
      <c r="W39" s="157">
        <v>0.88652251490144229</v>
      </c>
      <c r="X39" s="157">
        <v>0.83388501478497923</v>
      </c>
      <c r="Y39" s="157">
        <v>0.83134489133437883</v>
      </c>
      <c r="Z39" s="161"/>
      <c r="AA39" s="157">
        <f t="shared" si="2"/>
        <v>0.87188838235975175</v>
      </c>
      <c r="AB39" s="157">
        <f t="shared" si="3"/>
        <v>0.83596402468198805</v>
      </c>
      <c r="AC39" s="163"/>
      <c r="AD39" s="164"/>
      <c r="AE39" s="164"/>
      <c r="AF39" s="164"/>
      <c r="AG39" s="164"/>
      <c r="AH39" s="164"/>
      <c r="AI39" s="164"/>
    </row>
    <row r="40" spans="1:35" s="162" customFormat="1" ht="14.5" x14ac:dyDescent="0.35">
      <c r="A40" s="152" t="s">
        <v>35</v>
      </c>
      <c r="B40" s="153" t="s">
        <v>98</v>
      </c>
      <c r="C40" s="154">
        <v>3995.1584222661836</v>
      </c>
      <c r="D40" s="154">
        <v>89334.39434005387</v>
      </c>
      <c r="E40" s="154">
        <v>670.8659288283659</v>
      </c>
      <c r="F40" s="155">
        <v>4225.6755000000003</v>
      </c>
      <c r="G40" s="155">
        <v>29454</v>
      </c>
      <c r="H40" s="155">
        <v>322.51875000000001</v>
      </c>
      <c r="I40" s="155">
        <v>47.829750000000004</v>
      </c>
      <c r="J40" s="155">
        <v>0</v>
      </c>
      <c r="K40" s="156">
        <v>0.65175000000000005</v>
      </c>
      <c r="L40" s="156"/>
      <c r="M40" s="155">
        <v>343.16750000000002</v>
      </c>
      <c r="N40" s="212"/>
      <c r="O40" s="218">
        <v>0.90713393952561461</v>
      </c>
      <c r="P40" s="174"/>
      <c r="Q40" s="157"/>
      <c r="R40" s="160" t="s">
        <v>35</v>
      </c>
      <c r="S40" s="157">
        <v>0.77145363040866932</v>
      </c>
      <c r="T40" s="157">
        <v>0.81321200637926361</v>
      </c>
      <c r="U40" s="157">
        <v>0.94379756094074319</v>
      </c>
      <c r="V40" s="157">
        <v>0.91463141053392039</v>
      </c>
      <c r="W40" s="157">
        <v>0.91619438491371752</v>
      </c>
      <c r="X40" s="157">
        <v>1.0515531606397717</v>
      </c>
      <c r="Y40" s="157">
        <v>0.8247362462146407</v>
      </c>
      <c r="Z40" s="161"/>
      <c r="AA40" s="157">
        <f t="shared" si="2"/>
        <v>0.89079691429010377</v>
      </c>
      <c r="AB40" s="157">
        <f t="shared" si="3"/>
        <v>0.92677880057551254</v>
      </c>
      <c r="AC40" s="163"/>
      <c r="AD40" s="164"/>
      <c r="AE40" s="164"/>
      <c r="AF40" s="164"/>
      <c r="AG40" s="164"/>
      <c r="AH40" s="164"/>
      <c r="AI40" s="164"/>
    </row>
    <row r="41" spans="1:35" s="162" customFormat="1" ht="14.5" x14ac:dyDescent="0.35">
      <c r="A41" s="152" t="s">
        <v>36</v>
      </c>
      <c r="B41" s="153" t="s">
        <v>98</v>
      </c>
      <c r="C41" s="154">
        <v>762.14992019285512</v>
      </c>
      <c r="D41" s="154">
        <v>10158.856151193391</v>
      </c>
      <c r="E41" s="154">
        <v>453.64623013898142</v>
      </c>
      <c r="F41" s="155">
        <v>626.875</v>
      </c>
      <c r="G41" s="155">
        <v>2433</v>
      </c>
      <c r="H41" s="155">
        <v>40.902749999999997</v>
      </c>
      <c r="I41" s="155">
        <v>0.11699999999999999</v>
      </c>
      <c r="J41" s="155">
        <v>0</v>
      </c>
      <c r="K41" s="156">
        <v>0.99299999999999999</v>
      </c>
      <c r="L41" s="156"/>
      <c r="M41" s="155">
        <v>40.952500000000001</v>
      </c>
      <c r="N41" s="212"/>
      <c r="O41" s="218">
        <v>0.78890160838495815</v>
      </c>
      <c r="P41" s="174"/>
      <c r="Q41" s="157"/>
      <c r="R41" s="160" t="s">
        <v>36</v>
      </c>
      <c r="S41" s="157">
        <v>0.75530860957504364</v>
      </c>
      <c r="T41" s="157">
        <v>0.65374357832049934</v>
      </c>
      <c r="U41" s="157">
        <v>1.0254680087672208</v>
      </c>
      <c r="V41" s="157">
        <v>0.88854432458233834</v>
      </c>
      <c r="W41" s="157">
        <v>0.9921904083807247</v>
      </c>
      <c r="X41" s="157">
        <v>0.9459622170954437</v>
      </c>
      <c r="Y41" s="157">
        <v>0.53566100929168714</v>
      </c>
      <c r="Z41" s="161"/>
      <c r="AA41" s="157">
        <f t="shared" si="2"/>
        <v>0.82812545085899381</v>
      </c>
      <c r="AB41" s="157">
        <f t="shared" si="3"/>
        <v>0.84058948983754844</v>
      </c>
      <c r="AC41" s="163"/>
      <c r="AD41" s="164"/>
      <c r="AE41" s="164"/>
      <c r="AF41" s="164"/>
      <c r="AG41" s="164"/>
      <c r="AH41" s="164"/>
      <c r="AI41" s="164"/>
    </row>
    <row r="42" spans="1:35" s="162" customFormat="1" ht="14.5" x14ac:dyDescent="0.35">
      <c r="A42" s="152" t="s">
        <v>37</v>
      </c>
      <c r="B42" s="153" t="s">
        <v>98</v>
      </c>
      <c r="C42" s="154">
        <v>1086.1033694091882</v>
      </c>
      <c r="D42" s="154">
        <v>20518.590890089763</v>
      </c>
      <c r="E42" s="154">
        <v>26.707827337839003</v>
      </c>
      <c r="F42" s="155">
        <v>487.44499999999999</v>
      </c>
      <c r="G42" s="155">
        <v>6263.25</v>
      </c>
      <c r="H42" s="155">
        <v>89.339750000000009</v>
      </c>
      <c r="I42" s="155">
        <v>27.910499999999999</v>
      </c>
      <c r="J42" s="155">
        <v>4.4749999999999996</v>
      </c>
      <c r="K42" s="156">
        <v>0.53574999999999995</v>
      </c>
      <c r="L42" s="156"/>
      <c r="M42" s="155">
        <v>102.60249999999999</v>
      </c>
      <c r="N42" s="212"/>
      <c r="O42" s="218">
        <v>0.77608986592425477</v>
      </c>
      <c r="P42" s="174"/>
      <c r="Q42" s="157"/>
      <c r="R42" s="160" t="s">
        <v>37</v>
      </c>
      <c r="S42" s="157">
        <v>0.69253306710039086</v>
      </c>
      <c r="T42" s="157">
        <v>0.65778801196622205</v>
      </c>
      <c r="U42" s="157">
        <v>0.67906506337144379</v>
      </c>
      <c r="V42" s="157">
        <v>0.77052839727943701</v>
      </c>
      <c r="W42" s="157">
        <v>0.8519470894544583</v>
      </c>
      <c r="X42" s="157">
        <v>0.74347737426864191</v>
      </c>
      <c r="Y42" s="157">
        <v>0.78333929282633985</v>
      </c>
      <c r="Z42" s="161"/>
      <c r="AA42" s="157">
        <f t="shared" si="2"/>
        <v>0.73981118518099065</v>
      </c>
      <c r="AB42" s="157">
        <f t="shared" si="3"/>
        <v>0.78732303845721929</v>
      </c>
      <c r="AC42" s="163"/>
      <c r="AD42" s="164"/>
      <c r="AE42" s="164"/>
      <c r="AF42" s="164"/>
      <c r="AG42" s="164"/>
      <c r="AH42" s="164"/>
      <c r="AI42" s="164"/>
    </row>
    <row r="43" spans="1:35" s="162" customFormat="1" ht="14.5" x14ac:dyDescent="0.35">
      <c r="A43" s="239" t="s">
        <v>176</v>
      </c>
      <c r="B43" s="153" t="s">
        <v>98</v>
      </c>
      <c r="C43" s="154">
        <v>3954.8541058815317</v>
      </c>
      <c r="D43" s="154">
        <v>74347.936196004724</v>
      </c>
      <c r="E43" s="154">
        <v>279.99602542202564</v>
      </c>
      <c r="F43" s="155">
        <v>2252.2337500000003</v>
      </c>
      <c r="G43" s="155">
        <v>14683.5</v>
      </c>
      <c r="H43" s="155">
        <v>193.65024999999997</v>
      </c>
      <c r="I43" s="155">
        <v>108.334</v>
      </c>
      <c r="J43" s="155">
        <v>136.49525</v>
      </c>
      <c r="K43" s="156">
        <v>0.74</v>
      </c>
      <c r="L43" s="156"/>
      <c r="M43" s="155">
        <v>277.42499999999995</v>
      </c>
      <c r="N43" s="212"/>
      <c r="O43" s="218">
        <v>0.59215220297419646</v>
      </c>
      <c r="P43" s="174"/>
      <c r="Q43" s="157"/>
      <c r="R43" s="160" t="s">
        <v>176</v>
      </c>
      <c r="S43" s="157">
        <v>0.58521095615408447</v>
      </c>
      <c r="T43" s="157">
        <v>0.56368412054513184</v>
      </c>
      <c r="U43" s="157">
        <v>0.59984012839097112</v>
      </c>
      <c r="V43" s="157">
        <v>0.56660876967848695</v>
      </c>
      <c r="W43" s="157">
        <v>0.61729358313838056</v>
      </c>
      <c r="X43" s="157">
        <v>0.54225146432587024</v>
      </c>
      <c r="Y43" s="157">
        <v>0.7542607449479668</v>
      </c>
      <c r="Z43" s="161"/>
      <c r="AA43" s="157">
        <f t="shared" si="2"/>
        <v>0.60416425245441308</v>
      </c>
      <c r="AB43" s="157">
        <f t="shared" si="3"/>
        <v>0.62010364052267608</v>
      </c>
      <c r="AC43" s="163"/>
      <c r="AD43" s="164"/>
      <c r="AE43" s="164"/>
      <c r="AF43" s="164"/>
      <c r="AG43" s="164"/>
      <c r="AH43" s="164"/>
      <c r="AI43" s="164"/>
    </row>
    <row r="44" spans="1:35" s="162" customFormat="1" ht="14.5" x14ac:dyDescent="0.35">
      <c r="A44" s="152" t="s">
        <v>38</v>
      </c>
      <c r="B44" s="153" t="s">
        <v>98</v>
      </c>
      <c r="C44" s="154">
        <v>3614.2338394417284</v>
      </c>
      <c r="D44" s="154">
        <v>63120.343483067249</v>
      </c>
      <c r="E44" s="154">
        <v>504.30447448809264</v>
      </c>
      <c r="F44" s="155">
        <v>2096.9700000000003</v>
      </c>
      <c r="G44" s="155">
        <v>24758.25</v>
      </c>
      <c r="H44" s="155">
        <v>351.75774999999999</v>
      </c>
      <c r="I44" s="155">
        <v>67.206000000000003</v>
      </c>
      <c r="J44" s="155">
        <v>0</v>
      </c>
      <c r="K44" s="156">
        <v>0.56574999999999998</v>
      </c>
      <c r="L44" s="156"/>
      <c r="M44" s="155">
        <v>380.77250000000004</v>
      </c>
      <c r="N44" s="212"/>
      <c r="O44" s="218">
        <v>0.76626463992283067</v>
      </c>
      <c r="P44" s="174"/>
      <c r="Q44" s="157"/>
      <c r="R44" s="160" t="s">
        <v>38</v>
      </c>
      <c r="S44" s="157">
        <v>0.91621406961858443</v>
      </c>
      <c r="T44" s="157">
        <v>0.71586979439866483</v>
      </c>
      <c r="U44" s="157">
        <v>0.83693448417188598</v>
      </c>
      <c r="V44" s="157">
        <v>0.76885112629940833</v>
      </c>
      <c r="W44" s="157">
        <v>0.77085486684520343</v>
      </c>
      <c r="X44" s="157">
        <v>0.76316077948583172</v>
      </c>
      <c r="Y44" s="157">
        <v>0.7779020440497858</v>
      </c>
      <c r="Z44" s="161"/>
      <c r="AA44" s="157">
        <f t="shared" si="2"/>
        <v>0.79282673783848068</v>
      </c>
      <c r="AB44" s="157">
        <f t="shared" si="3"/>
        <v>0.77019220417005729</v>
      </c>
      <c r="AC44" s="163"/>
      <c r="AD44" s="164"/>
      <c r="AE44" s="164"/>
      <c r="AF44" s="164"/>
      <c r="AG44" s="164"/>
      <c r="AH44" s="164"/>
      <c r="AI44" s="164"/>
    </row>
    <row r="45" spans="1:35" s="162" customFormat="1" ht="14.5" x14ac:dyDescent="0.35">
      <c r="A45" s="152" t="s">
        <v>39</v>
      </c>
      <c r="B45" s="153" t="s">
        <v>98</v>
      </c>
      <c r="C45" s="154">
        <v>1397.2335526486377</v>
      </c>
      <c r="D45" s="154">
        <v>19174.490506040038</v>
      </c>
      <c r="E45" s="154">
        <v>216.85490752687713</v>
      </c>
      <c r="F45" s="155">
        <v>885.72249999999997</v>
      </c>
      <c r="G45" s="155">
        <v>5241</v>
      </c>
      <c r="H45" s="155">
        <v>64.411249999999995</v>
      </c>
      <c r="I45" s="155">
        <v>46.2425</v>
      </c>
      <c r="J45" s="155">
        <v>0</v>
      </c>
      <c r="K45" s="156">
        <v>0.85575000000000001</v>
      </c>
      <c r="L45" s="156"/>
      <c r="M45" s="155">
        <v>84.375</v>
      </c>
      <c r="N45" s="212"/>
      <c r="O45" s="218">
        <v>0.62627105670535976</v>
      </c>
      <c r="P45" s="174"/>
      <c r="Q45" s="157"/>
      <c r="R45" s="160" t="s">
        <v>39</v>
      </c>
      <c r="S45" s="157">
        <v>0.72138364664311894</v>
      </c>
      <c r="T45" s="157">
        <v>0.65655494458608721</v>
      </c>
      <c r="U45" s="157">
        <v>0.72238202274636876</v>
      </c>
      <c r="V45" s="157">
        <v>0.59820158375330279</v>
      </c>
      <c r="W45" s="157">
        <v>0.61484863652601418</v>
      </c>
      <c r="X45" s="157">
        <v>0.68860950870650972</v>
      </c>
      <c r="Y45" s="157">
        <v>0.62283772087526301</v>
      </c>
      <c r="Z45" s="161"/>
      <c r="AA45" s="157">
        <f t="shared" si="2"/>
        <v>0.6606882948338092</v>
      </c>
      <c r="AB45" s="157">
        <f t="shared" si="3"/>
        <v>0.63112436246527248</v>
      </c>
      <c r="AC45" s="163"/>
      <c r="AD45" s="164"/>
      <c r="AE45" s="164"/>
      <c r="AF45" s="164"/>
      <c r="AG45" s="164"/>
      <c r="AH45" s="164"/>
      <c r="AI45" s="164"/>
    </row>
    <row r="46" spans="1:35" s="162" customFormat="1" ht="14.5" x14ac:dyDescent="0.35">
      <c r="A46" s="239" t="s">
        <v>177</v>
      </c>
      <c r="B46" s="153" t="s">
        <v>98</v>
      </c>
      <c r="C46" s="154">
        <v>1141.0539458207675</v>
      </c>
      <c r="D46" s="154">
        <v>22952.383076000599</v>
      </c>
      <c r="E46" s="154">
        <v>176.20259693072526</v>
      </c>
      <c r="F46" s="155">
        <v>910.35550000000001</v>
      </c>
      <c r="G46" s="155">
        <v>5441.5</v>
      </c>
      <c r="H46" s="155">
        <v>70.638750000000002</v>
      </c>
      <c r="I46" s="155">
        <v>89.049500000000009</v>
      </c>
      <c r="J46" s="155">
        <v>0</v>
      </c>
      <c r="K46" s="156">
        <v>0.61099999999999999</v>
      </c>
      <c r="L46" s="156"/>
      <c r="M46" s="155">
        <v>109.08500000000001</v>
      </c>
      <c r="N46" s="212"/>
      <c r="O46" s="218">
        <v>0.68207150268511474</v>
      </c>
      <c r="P46" s="174"/>
      <c r="Q46" s="157"/>
      <c r="R46" s="160" t="s">
        <v>177</v>
      </c>
      <c r="S46" s="157">
        <v>0.66143239943310606</v>
      </c>
      <c r="T46" s="157">
        <v>0.63879244883107777</v>
      </c>
      <c r="U46" s="157">
        <v>0.68761507809244626</v>
      </c>
      <c r="V46" s="157">
        <v>0.60208825070967154</v>
      </c>
      <c r="W46" s="157">
        <v>0.88763110165061698</v>
      </c>
      <c r="X46" s="157">
        <v>0.67255490669102158</v>
      </c>
      <c r="Y46" s="157">
        <v>0.6526565250735139</v>
      </c>
      <c r="Z46" s="161"/>
      <c r="AA46" s="157">
        <f t="shared" si="2"/>
        <v>0.68611010149735052</v>
      </c>
      <c r="AB46" s="157">
        <f t="shared" si="3"/>
        <v>0.70373269603120603</v>
      </c>
      <c r="AC46" s="163"/>
      <c r="AD46" s="164"/>
      <c r="AE46" s="164"/>
      <c r="AF46" s="164"/>
      <c r="AG46" s="164"/>
      <c r="AH46" s="164"/>
      <c r="AI46" s="164"/>
    </row>
    <row r="47" spans="1:35" s="162" customFormat="1" ht="14.5" x14ac:dyDescent="0.35">
      <c r="A47" s="239" t="s">
        <v>178</v>
      </c>
      <c r="B47" s="153" t="s">
        <v>98</v>
      </c>
      <c r="C47" s="154">
        <v>6414.1636119372797</v>
      </c>
      <c r="D47" s="154">
        <v>179950.51219009404</v>
      </c>
      <c r="E47" s="154">
        <v>392.79737952347273</v>
      </c>
      <c r="F47" s="155">
        <v>4045.25</v>
      </c>
      <c r="G47" s="155">
        <v>102340.25</v>
      </c>
      <c r="H47" s="155">
        <v>836.68750000000011</v>
      </c>
      <c r="I47" s="155">
        <v>346.60249999999996</v>
      </c>
      <c r="J47" s="155">
        <v>107.45775</v>
      </c>
      <c r="K47" s="156">
        <v>0.26950000000000002</v>
      </c>
      <c r="L47" s="156"/>
      <c r="M47" s="155">
        <v>1015.4575000000001</v>
      </c>
      <c r="N47" s="212"/>
      <c r="O47" s="218">
        <v>1.2536352663014656</v>
      </c>
      <c r="P47" s="174"/>
      <c r="Q47" s="157"/>
      <c r="R47" s="160" t="s">
        <v>178</v>
      </c>
      <c r="S47" s="157">
        <v>1.2326882023507424</v>
      </c>
      <c r="T47" s="157">
        <v>1.112618992638615</v>
      </c>
      <c r="U47" s="157">
        <v>1.3662186747086391</v>
      </c>
      <c r="V47" s="157">
        <v>1.2187836116600483</v>
      </c>
      <c r="W47" s="157">
        <v>1.2302321627111574</v>
      </c>
      <c r="X47" s="157">
        <v>1.2862010717614152</v>
      </c>
      <c r="Y47" s="157">
        <v>1.2873872191878837</v>
      </c>
      <c r="Z47" s="161"/>
      <c r="AA47" s="157">
        <f t="shared" si="2"/>
        <v>1.2477328478597858</v>
      </c>
      <c r="AB47" s="157">
        <f t="shared" si="3"/>
        <v>1.255651016330126</v>
      </c>
      <c r="AC47" s="163"/>
      <c r="AD47" s="164"/>
      <c r="AE47" s="164"/>
      <c r="AF47" s="164"/>
      <c r="AG47" s="164"/>
      <c r="AH47" s="164"/>
      <c r="AI47" s="164"/>
    </row>
    <row r="48" spans="1:35" s="162" customFormat="1" ht="14.5" x14ac:dyDescent="0.35">
      <c r="A48" s="152" t="s">
        <v>40</v>
      </c>
      <c r="B48" s="153" t="s">
        <v>98</v>
      </c>
      <c r="C48" s="154">
        <v>3324.4140172083717</v>
      </c>
      <c r="D48" s="154">
        <v>83978.381252966501</v>
      </c>
      <c r="E48" s="154">
        <v>709.82466694351888</v>
      </c>
      <c r="F48" s="155">
        <v>3537.02925</v>
      </c>
      <c r="G48" s="155">
        <v>29944.5</v>
      </c>
      <c r="H48" s="155">
        <v>432.93624999999997</v>
      </c>
      <c r="I48" s="155">
        <v>16.070500000000003</v>
      </c>
      <c r="J48" s="155">
        <v>0</v>
      </c>
      <c r="K48" s="156">
        <v>0.70374999999999988</v>
      </c>
      <c r="L48" s="156"/>
      <c r="M48" s="155">
        <v>439.875</v>
      </c>
      <c r="N48" s="212"/>
      <c r="O48" s="218">
        <v>1.1401425981488573</v>
      </c>
      <c r="P48" s="174"/>
      <c r="Q48" s="157"/>
      <c r="R48" s="160" t="s">
        <v>40</v>
      </c>
      <c r="S48" s="157">
        <v>1.4869238552295809</v>
      </c>
      <c r="T48" s="157">
        <v>1.2793699135175962</v>
      </c>
      <c r="U48" s="157">
        <v>1.1651836234416209</v>
      </c>
      <c r="V48" s="157">
        <v>1.0060129216876124</v>
      </c>
      <c r="W48" s="157">
        <v>1.1960735460231728</v>
      </c>
      <c r="X48" s="157">
        <v>1.2348944766575667</v>
      </c>
      <c r="Y48" s="157">
        <v>1.2201976991842249</v>
      </c>
      <c r="Z48" s="161"/>
      <c r="AA48" s="157">
        <f t="shared" si="2"/>
        <v>1.2269508622487677</v>
      </c>
      <c r="AB48" s="157">
        <f t="shared" si="3"/>
        <v>1.1642946608881442</v>
      </c>
      <c r="AC48" s="163"/>
      <c r="AD48" s="164"/>
      <c r="AE48" s="164"/>
      <c r="AF48" s="164"/>
      <c r="AG48" s="164"/>
      <c r="AH48" s="164"/>
      <c r="AI48" s="164"/>
    </row>
    <row r="49" spans="1:35" s="162" customFormat="1" ht="14.5" x14ac:dyDescent="0.35">
      <c r="A49" s="152" t="s">
        <v>41</v>
      </c>
      <c r="B49" s="153" t="s">
        <v>98</v>
      </c>
      <c r="C49" s="154">
        <v>1242.0049541007697</v>
      </c>
      <c r="D49" s="154">
        <v>37861.135464227278</v>
      </c>
      <c r="E49" s="154">
        <v>183.92150997244357</v>
      </c>
      <c r="F49" s="155">
        <v>1474.9780000000001</v>
      </c>
      <c r="G49" s="155">
        <v>9607.5</v>
      </c>
      <c r="H49" s="155">
        <v>127.52324999999999</v>
      </c>
      <c r="I49" s="155">
        <v>25.178249999999998</v>
      </c>
      <c r="J49" s="155">
        <v>97.240749999999991</v>
      </c>
      <c r="K49" s="156">
        <v>0.74850000000000005</v>
      </c>
      <c r="L49" s="156"/>
      <c r="M49" s="155">
        <v>164.75749999999999</v>
      </c>
      <c r="N49" s="212"/>
      <c r="O49" s="218">
        <v>1.1735018722239354</v>
      </c>
      <c r="P49" s="174"/>
      <c r="Q49" s="157"/>
      <c r="R49" s="160" t="s">
        <v>41</v>
      </c>
      <c r="S49" s="157">
        <v>0.97812092807046036</v>
      </c>
      <c r="T49" s="157">
        <v>1.000623674091718</v>
      </c>
      <c r="U49" s="157">
        <v>1.0460818347746872</v>
      </c>
      <c r="V49" s="157">
        <v>1.1565293845545421</v>
      </c>
      <c r="W49" s="157">
        <v>1.2219282764921009</v>
      </c>
      <c r="X49" s="157">
        <v>1.2925397736417346</v>
      </c>
      <c r="Y49" s="157">
        <v>1.1119534209674977</v>
      </c>
      <c r="Z49" s="161"/>
      <c r="AA49" s="157">
        <f t="shared" si="2"/>
        <v>1.1153967560846774</v>
      </c>
      <c r="AB49" s="157">
        <f t="shared" si="3"/>
        <v>1.1957377139139689</v>
      </c>
      <c r="AC49" s="163"/>
      <c r="AD49" s="164"/>
      <c r="AE49" s="164"/>
      <c r="AF49" s="164"/>
      <c r="AG49" s="164"/>
      <c r="AH49" s="164"/>
      <c r="AI49" s="164"/>
    </row>
    <row r="50" spans="1:35" s="162" customFormat="1" ht="14.5" x14ac:dyDescent="0.35">
      <c r="A50" s="152" t="s">
        <v>42</v>
      </c>
      <c r="B50" s="153" t="s">
        <v>98</v>
      </c>
      <c r="C50" s="154">
        <v>2189.1767441151155</v>
      </c>
      <c r="D50" s="154">
        <v>38244.498855726219</v>
      </c>
      <c r="E50" s="154">
        <v>718.18980183213887</v>
      </c>
      <c r="F50" s="155">
        <v>2607.2249999999999</v>
      </c>
      <c r="G50" s="155">
        <v>10030.5</v>
      </c>
      <c r="H50" s="155">
        <v>85.414000000000001</v>
      </c>
      <c r="I50" s="155">
        <v>49.561749999999996</v>
      </c>
      <c r="J50" s="155">
        <v>0</v>
      </c>
      <c r="K50" s="156">
        <v>0.79125000000000001</v>
      </c>
      <c r="L50" s="156"/>
      <c r="M50" s="155">
        <v>106.81</v>
      </c>
      <c r="N50" s="212"/>
      <c r="O50" s="218">
        <v>0.82161872775671729</v>
      </c>
      <c r="P50" s="174"/>
      <c r="Q50" s="157"/>
      <c r="R50" s="160" t="s">
        <v>42</v>
      </c>
      <c r="S50" s="157">
        <v>0.77074038364835962</v>
      </c>
      <c r="T50" s="157">
        <v>0.79658727633535309</v>
      </c>
      <c r="U50" s="157">
        <v>0.77894292160511569</v>
      </c>
      <c r="V50" s="157">
        <v>0.79163348482043283</v>
      </c>
      <c r="W50" s="157">
        <v>0.75462450463393549</v>
      </c>
      <c r="X50" s="157">
        <v>0.85118248882421188</v>
      </c>
      <c r="Y50" s="157">
        <v>0.9178904083789502</v>
      </c>
      <c r="Z50" s="161"/>
      <c r="AA50" s="157">
        <f t="shared" si="2"/>
        <v>0.80880020974947975</v>
      </c>
      <c r="AB50" s="157">
        <f t="shared" si="3"/>
        <v>0.8288327216643826</v>
      </c>
      <c r="AC50" s="163"/>
      <c r="AD50" s="164"/>
      <c r="AE50" s="164"/>
      <c r="AF50" s="164"/>
      <c r="AG50" s="164"/>
      <c r="AH50" s="164"/>
      <c r="AI50" s="164"/>
    </row>
    <row r="51" spans="1:35" s="162" customFormat="1" ht="14.5" x14ac:dyDescent="0.35">
      <c r="A51" s="152" t="s">
        <v>43</v>
      </c>
      <c r="B51" s="153" t="s">
        <v>98</v>
      </c>
      <c r="C51" s="154">
        <v>20652.027971183299</v>
      </c>
      <c r="D51" s="154">
        <v>347924.98740478064</v>
      </c>
      <c r="E51" s="154">
        <v>10731.310352144546</v>
      </c>
      <c r="F51" s="155">
        <v>22358.409250000001</v>
      </c>
      <c r="G51" s="155">
        <v>88576.25</v>
      </c>
      <c r="H51" s="155">
        <v>905.8432499999999</v>
      </c>
      <c r="I51" s="155">
        <v>98.753000000000014</v>
      </c>
      <c r="J51" s="155">
        <v>72.984999999999999</v>
      </c>
      <c r="K51" s="156">
        <v>0.76200000000000001</v>
      </c>
      <c r="L51" s="156"/>
      <c r="M51" s="155">
        <v>968.26750000000004</v>
      </c>
      <c r="N51" s="212"/>
      <c r="O51" s="218">
        <v>0.76594939574541931</v>
      </c>
      <c r="P51" s="174"/>
      <c r="Q51" s="157"/>
      <c r="R51" s="160" t="s">
        <v>43</v>
      </c>
      <c r="S51" s="157">
        <v>1.0187082079217453</v>
      </c>
      <c r="T51" s="157">
        <v>0.8652661391591977</v>
      </c>
      <c r="U51" s="157">
        <v>0.97621153412612705</v>
      </c>
      <c r="V51" s="157">
        <v>0.79279987809805963</v>
      </c>
      <c r="W51" s="157">
        <v>0.80126929161595795</v>
      </c>
      <c r="X51" s="157">
        <v>0.81297589960694627</v>
      </c>
      <c r="Y51" s="157">
        <v>0.68068050742213093</v>
      </c>
      <c r="Z51" s="161"/>
      <c r="AA51" s="157">
        <f t="shared" si="2"/>
        <v>0.84970163685002353</v>
      </c>
      <c r="AB51" s="157">
        <f t="shared" si="3"/>
        <v>0.77193139418577372</v>
      </c>
      <c r="AC51" s="163"/>
      <c r="AD51" s="164"/>
      <c r="AE51" s="164"/>
      <c r="AF51" s="164"/>
      <c r="AG51" s="164"/>
      <c r="AH51" s="164"/>
      <c r="AI51" s="164"/>
    </row>
    <row r="52" spans="1:35" s="162" customFormat="1" ht="14.5" x14ac:dyDescent="0.35">
      <c r="A52" s="152" t="s">
        <v>44</v>
      </c>
      <c r="B52" s="153" t="s">
        <v>98</v>
      </c>
      <c r="C52" s="154">
        <v>4528.7798319666053</v>
      </c>
      <c r="D52" s="154">
        <v>135373.22245504305</v>
      </c>
      <c r="E52" s="154">
        <v>847.81012608423021</v>
      </c>
      <c r="F52" s="155">
        <v>3210.0115000000001</v>
      </c>
      <c r="G52" s="155">
        <v>52163.25</v>
      </c>
      <c r="H52" s="155">
        <v>527.03700000000003</v>
      </c>
      <c r="I52" s="155">
        <v>315.52249999999998</v>
      </c>
      <c r="J52" s="155">
        <v>341.67899999999997</v>
      </c>
      <c r="K52" s="156">
        <v>0.43775000000000003</v>
      </c>
      <c r="L52" s="156"/>
      <c r="M52" s="155">
        <v>755.89</v>
      </c>
      <c r="N52" s="212"/>
      <c r="O52" s="218">
        <v>1.1078392558926837</v>
      </c>
      <c r="P52" s="174"/>
      <c r="Q52" s="157"/>
      <c r="R52" s="160" t="s">
        <v>44</v>
      </c>
      <c r="S52" s="157">
        <v>1.0344259383447783</v>
      </c>
      <c r="T52" s="157">
        <v>1.0378044250301679</v>
      </c>
      <c r="U52" s="157">
        <v>0.94726445796111336</v>
      </c>
      <c r="V52" s="157">
        <v>1.098106484622281</v>
      </c>
      <c r="W52" s="157">
        <v>1.1841312906828771</v>
      </c>
      <c r="X52" s="157">
        <v>1.0986583521124536</v>
      </c>
      <c r="Y52" s="157">
        <v>1.0557641968807874</v>
      </c>
      <c r="Z52" s="161"/>
      <c r="AA52" s="157">
        <f t="shared" si="2"/>
        <v>1.0651650208049226</v>
      </c>
      <c r="AB52" s="157">
        <f t="shared" si="3"/>
        <v>1.1091650810745997</v>
      </c>
      <c r="AC52" s="163"/>
      <c r="AD52" s="164"/>
      <c r="AE52" s="164"/>
      <c r="AF52" s="164"/>
      <c r="AG52" s="164"/>
      <c r="AH52" s="164"/>
      <c r="AI52" s="164"/>
    </row>
    <row r="53" spans="1:35" s="162" customFormat="1" ht="27" x14ac:dyDescent="0.35">
      <c r="A53" s="152" t="s">
        <v>167</v>
      </c>
      <c r="B53" s="153" t="s">
        <v>98</v>
      </c>
      <c r="C53" s="232">
        <v>4557.7816205125055</v>
      </c>
      <c r="D53" s="232">
        <v>85978.76243175783</v>
      </c>
      <c r="E53" s="154">
        <v>1097.5851640766</v>
      </c>
      <c r="F53" s="155">
        <v>3686.75</v>
      </c>
      <c r="G53" s="155">
        <v>34994.25</v>
      </c>
      <c r="H53" s="155">
        <v>396.75925000000001</v>
      </c>
      <c r="I53" s="155">
        <v>38.102249999999998</v>
      </c>
      <c r="J53" s="155">
        <v>1228.43525</v>
      </c>
      <c r="K53" s="156">
        <v>0.56200000000000006</v>
      </c>
      <c r="L53" s="156"/>
      <c r="M53" s="155">
        <v>746.23831169000005</v>
      </c>
      <c r="N53" s="212"/>
      <c r="O53" s="233">
        <v>1.0816024742784662</v>
      </c>
      <c r="P53" s="174"/>
      <c r="Q53" s="157"/>
      <c r="R53" s="160" t="s">
        <v>45</v>
      </c>
      <c r="S53" s="157">
        <v>0.96118815409668645</v>
      </c>
      <c r="T53" s="157">
        <v>0.92159470477289851</v>
      </c>
      <c r="U53" s="157">
        <v>0.93078790490718111</v>
      </c>
      <c r="V53" s="157">
        <v>0.87837091017524926</v>
      </c>
      <c r="W53" s="157">
        <v>0.8454958047476</v>
      </c>
      <c r="X53" s="157">
        <v>0.81195440125716767</v>
      </c>
      <c r="Y53" s="157">
        <v>0.9115836155495125</v>
      </c>
      <c r="Z53" s="161"/>
      <c r="AA53" s="157">
        <f t="shared" si="2"/>
        <v>0.89442507078661371</v>
      </c>
      <c r="AB53" s="157">
        <f t="shared" si="3"/>
        <v>0.86185118293238239</v>
      </c>
      <c r="AC53" s="163"/>
      <c r="AD53" s="164"/>
      <c r="AE53" s="164"/>
      <c r="AF53" s="164"/>
      <c r="AG53" s="164"/>
      <c r="AH53" s="164"/>
      <c r="AI53" s="164"/>
    </row>
    <row r="54" spans="1:35" s="162" customFormat="1" ht="14.5" x14ac:dyDescent="0.35">
      <c r="A54" s="152" t="s">
        <v>46</v>
      </c>
      <c r="B54" s="153" t="s">
        <v>98</v>
      </c>
      <c r="C54" s="154">
        <v>1585.9187279867899</v>
      </c>
      <c r="D54" s="154">
        <v>13568.464824487692</v>
      </c>
      <c r="E54" s="154">
        <v>31.008969518385882</v>
      </c>
      <c r="F54" s="155">
        <v>465.47149999999999</v>
      </c>
      <c r="G54" s="155">
        <v>8355.5</v>
      </c>
      <c r="H54" s="155">
        <v>77.683250000000001</v>
      </c>
      <c r="I54" s="155">
        <v>49.335000000000008</v>
      </c>
      <c r="J54" s="155">
        <v>0</v>
      </c>
      <c r="K54" s="156">
        <v>0.38075000000000003</v>
      </c>
      <c r="L54" s="156"/>
      <c r="M54" s="155">
        <v>98.984999999999999</v>
      </c>
      <c r="N54" s="212"/>
      <c r="O54" s="218">
        <v>0.57218555337110477</v>
      </c>
      <c r="P54" s="174"/>
      <c r="Q54" s="157"/>
      <c r="R54" s="160" t="s">
        <v>46</v>
      </c>
      <c r="S54" s="157">
        <v>0.64063976817519896</v>
      </c>
      <c r="T54" s="157">
        <v>0.62502267247485255</v>
      </c>
      <c r="U54" s="157">
        <v>0.66567513987771809</v>
      </c>
      <c r="V54" s="157">
        <v>0.6862927415531932</v>
      </c>
      <c r="W54" s="157">
        <v>0.52543421051981798</v>
      </c>
      <c r="X54" s="157">
        <v>0.59653434458335808</v>
      </c>
      <c r="Y54" s="157">
        <v>0.52914993305038305</v>
      </c>
      <c r="Z54" s="161"/>
      <c r="AA54" s="157">
        <f t="shared" si="2"/>
        <v>0.60982125860493164</v>
      </c>
      <c r="AB54" s="157">
        <f t="shared" si="3"/>
        <v>0.58435280742668805</v>
      </c>
      <c r="AC54" s="163"/>
      <c r="AD54" s="164"/>
      <c r="AE54" s="164"/>
      <c r="AF54" s="164"/>
      <c r="AG54" s="164"/>
      <c r="AH54" s="164"/>
      <c r="AI54" s="164"/>
    </row>
    <row r="55" spans="1:35" s="162" customFormat="1" ht="14.5" x14ac:dyDescent="0.35">
      <c r="A55" s="152" t="s">
        <v>47</v>
      </c>
      <c r="B55" s="153" t="s">
        <v>98</v>
      </c>
      <c r="C55" s="154">
        <v>893.40167892026318</v>
      </c>
      <c r="D55" s="154">
        <v>15315.986909850115</v>
      </c>
      <c r="E55" s="154">
        <v>126.26516838554318</v>
      </c>
      <c r="F55" s="155">
        <v>979.625</v>
      </c>
      <c r="G55" s="155">
        <v>4297.5</v>
      </c>
      <c r="H55" s="155">
        <v>39.027250000000002</v>
      </c>
      <c r="I55" s="155">
        <v>0.22325</v>
      </c>
      <c r="J55" s="155">
        <v>51.108999999999995</v>
      </c>
      <c r="K55" s="156">
        <v>0.89924999999999999</v>
      </c>
      <c r="L55" s="156"/>
      <c r="M55" s="155">
        <v>52.980000000000004</v>
      </c>
      <c r="N55" s="212"/>
      <c r="O55" s="218">
        <v>0.89503232306667657</v>
      </c>
      <c r="P55" s="174"/>
      <c r="Q55" s="157"/>
      <c r="R55" s="160" t="s">
        <v>47</v>
      </c>
      <c r="S55" s="157">
        <v>1.2878731402201467</v>
      </c>
      <c r="T55" s="157">
        <v>1.1176640073731419</v>
      </c>
      <c r="U55" s="157">
        <v>0.94297649320607824</v>
      </c>
      <c r="V55" s="157">
        <v>0.85770795918606857</v>
      </c>
      <c r="W55" s="157">
        <v>0.86791731609956113</v>
      </c>
      <c r="X55" s="157">
        <v>0.96998877721962196</v>
      </c>
      <c r="Y55" s="157">
        <v>0.89926791336416345</v>
      </c>
      <c r="Z55" s="161"/>
      <c r="AA55" s="157">
        <f t="shared" si="2"/>
        <v>0.99191365809554022</v>
      </c>
      <c r="AB55" s="157">
        <f t="shared" si="3"/>
        <v>0.89872049146735378</v>
      </c>
      <c r="AC55" s="163"/>
      <c r="AD55" s="164"/>
      <c r="AE55" s="164"/>
      <c r="AF55" s="164"/>
      <c r="AG55" s="164"/>
      <c r="AH55" s="164"/>
      <c r="AI55" s="164"/>
    </row>
    <row r="56" spans="1:35" s="162" customFormat="1" ht="14.5" x14ac:dyDescent="0.35">
      <c r="A56" s="239" t="s">
        <v>179</v>
      </c>
      <c r="B56" s="153" t="s">
        <v>98</v>
      </c>
      <c r="C56" s="154">
        <v>969.23069360654574</v>
      </c>
      <c r="D56" s="154">
        <v>25923.590179895797</v>
      </c>
      <c r="E56" s="154">
        <v>83.087458732487789</v>
      </c>
      <c r="F56" s="155">
        <v>471.1875</v>
      </c>
      <c r="G56" s="155">
        <v>6893.25</v>
      </c>
      <c r="H56" s="155">
        <v>64.936499999999995</v>
      </c>
      <c r="I56" s="155">
        <v>20.231000000000002</v>
      </c>
      <c r="J56" s="155">
        <v>0</v>
      </c>
      <c r="K56" s="156">
        <v>0.42249999999999999</v>
      </c>
      <c r="L56" s="156"/>
      <c r="M56" s="155">
        <v>73.669999999999987</v>
      </c>
      <c r="N56" s="212"/>
      <c r="O56" s="218">
        <v>0.6443909719841614</v>
      </c>
      <c r="P56" s="174"/>
      <c r="Q56" s="157"/>
      <c r="R56" s="160" t="s">
        <v>179</v>
      </c>
      <c r="S56" s="157">
        <v>0.57835109655607431</v>
      </c>
      <c r="T56" s="157">
        <v>0.40182478595882631</v>
      </c>
      <c r="U56" s="157">
        <v>0.53288701543703387</v>
      </c>
      <c r="V56" s="157">
        <v>0.71017620949511429</v>
      </c>
      <c r="W56" s="157">
        <v>0.77222193450242427</v>
      </c>
      <c r="X56" s="157">
        <v>0.69564156634249819</v>
      </c>
      <c r="Y56" s="157">
        <v>0.67877074124668957</v>
      </c>
      <c r="Z56" s="161"/>
      <c r="AA56" s="157">
        <f t="shared" si="2"/>
        <v>0.62426762136266589</v>
      </c>
      <c r="AB56" s="157">
        <f t="shared" si="3"/>
        <v>0.71420261289668152</v>
      </c>
      <c r="AC56" s="163"/>
      <c r="AD56" s="164"/>
      <c r="AE56" s="164"/>
      <c r="AF56" s="164"/>
      <c r="AG56" s="164"/>
      <c r="AH56" s="164"/>
      <c r="AI56" s="164"/>
    </row>
    <row r="57" spans="1:35" s="162" customFormat="1" ht="14.5" x14ac:dyDescent="0.35">
      <c r="A57" s="152" t="s">
        <v>48</v>
      </c>
      <c r="B57" s="153" t="s">
        <v>98</v>
      </c>
      <c r="C57" s="154">
        <v>2054.0625397948879</v>
      </c>
      <c r="D57" s="154">
        <v>43081.52112628975</v>
      </c>
      <c r="E57" s="154">
        <v>127.82578436618155</v>
      </c>
      <c r="F57" s="155">
        <v>995.8</v>
      </c>
      <c r="G57" s="155">
        <v>21570.25</v>
      </c>
      <c r="H57" s="155">
        <v>213.50400000000002</v>
      </c>
      <c r="I57" s="155">
        <v>67.362000000000009</v>
      </c>
      <c r="J57" s="155">
        <v>0</v>
      </c>
      <c r="K57" s="156">
        <v>0.37674999999999997</v>
      </c>
      <c r="L57" s="156"/>
      <c r="M57" s="155">
        <v>242.58750000000001</v>
      </c>
      <c r="N57" s="212"/>
      <c r="O57" s="218">
        <v>0.92571658315904126</v>
      </c>
      <c r="P57" s="174"/>
      <c r="Q57" s="157"/>
      <c r="R57" s="160" t="s">
        <v>48</v>
      </c>
      <c r="S57" s="157">
        <v>1.1196898295547124</v>
      </c>
      <c r="T57" s="157">
        <v>0.91669896265284356</v>
      </c>
      <c r="U57" s="157">
        <v>0.95760489689310191</v>
      </c>
      <c r="V57" s="157">
        <v>0.9057847277361657</v>
      </c>
      <c r="W57" s="157">
        <v>1.0816113885554222</v>
      </c>
      <c r="X57" s="157">
        <v>1.0062724848715656</v>
      </c>
      <c r="Y57" s="157">
        <v>0.86223601329248245</v>
      </c>
      <c r="Z57" s="161"/>
      <c r="AA57" s="157">
        <f t="shared" si="2"/>
        <v>0.978556900508042</v>
      </c>
      <c r="AB57" s="157">
        <f t="shared" si="3"/>
        <v>0.96397615361390898</v>
      </c>
      <c r="AC57" s="163"/>
      <c r="AD57" s="164"/>
      <c r="AE57" s="164"/>
      <c r="AF57" s="164"/>
      <c r="AG57" s="164"/>
      <c r="AH57" s="164"/>
      <c r="AI57" s="164"/>
    </row>
    <row r="58" spans="1:35" s="162" customFormat="1" ht="14.5" x14ac:dyDescent="0.35">
      <c r="A58" s="152" t="s">
        <v>49</v>
      </c>
      <c r="B58" s="153" t="s">
        <v>98</v>
      </c>
      <c r="C58" s="154">
        <v>5306.0354682734132</v>
      </c>
      <c r="D58" s="154">
        <v>116206.61081228247</v>
      </c>
      <c r="E58" s="154">
        <v>2517.9664022024508</v>
      </c>
      <c r="F58" s="155">
        <v>6534.9750000000004</v>
      </c>
      <c r="G58" s="155">
        <v>30311.75</v>
      </c>
      <c r="H58" s="155">
        <v>451.87800000000004</v>
      </c>
      <c r="I58" s="155">
        <v>256.22524999999996</v>
      </c>
      <c r="J58" s="155">
        <v>0</v>
      </c>
      <c r="K58" s="156">
        <v>0.72374999999999989</v>
      </c>
      <c r="L58" s="156"/>
      <c r="M58" s="155">
        <v>562.50250000000005</v>
      </c>
      <c r="N58" s="212"/>
      <c r="O58" s="218">
        <v>0.97797542295996331</v>
      </c>
      <c r="P58" s="174"/>
      <c r="Q58" s="157"/>
      <c r="R58" s="160" t="s">
        <v>49</v>
      </c>
      <c r="S58" s="157">
        <v>0.86360015425881931</v>
      </c>
      <c r="T58" s="157">
        <v>0.73751060652399936</v>
      </c>
      <c r="U58" s="157">
        <v>0.9090301713037352</v>
      </c>
      <c r="V58" s="157">
        <v>0.95781584624785931</v>
      </c>
      <c r="W58" s="157">
        <v>0.97965069771774227</v>
      </c>
      <c r="X58" s="157">
        <v>1.0091641595150351</v>
      </c>
      <c r="Y58" s="157">
        <v>0.97216899352080166</v>
      </c>
      <c r="Z58" s="161"/>
      <c r="AA58" s="157">
        <f t="shared" si="2"/>
        <v>0.91842008986971313</v>
      </c>
      <c r="AB58" s="157">
        <f t="shared" si="3"/>
        <v>0.97969992425035957</v>
      </c>
      <c r="AC58" s="163"/>
      <c r="AD58" s="164"/>
      <c r="AE58" s="164"/>
      <c r="AF58" s="164"/>
      <c r="AG58" s="164"/>
      <c r="AH58" s="164"/>
      <c r="AI58" s="164"/>
    </row>
    <row r="59" spans="1:35" s="162" customFormat="1" ht="14.5" x14ac:dyDescent="0.35">
      <c r="A59" s="152" t="s">
        <v>50</v>
      </c>
      <c r="B59" s="153" t="s">
        <v>98</v>
      </c>
      <c r="C59" s="154">
        <v>2543.8514473059768</v>
      </c>
      <c r="D59" s="154">
        <v>43285.244306024804</v>
      </c>
      <c r="E59" s="154">
        <v>110.74996201660649</v>
      </c>
      <c r="F59" s="155">
        <v>824.41500000000008</v>
      </c>
      <c r="G59" s="155">
        <v>26108.25</v>
      </c>
      <c r="H59" s="155">
        <v>229.30850000000001</v>
      </c>
      <c r="I59" s="155">
        <v>87.997</v>
      </c>
      <c r="J59" s="155">
        <v>1.0565</v>
      </c>
      <c r="K59" s="156">
        <v>0.25875000000000004</v>
      </c>
      <c r="L59" s="156"/>
      <c r="M59" s="155">
        <v>267.58499999999998</v>
      </c>
      <c r="N59" s="212"/>
      <c r="O59" s="218">
        <v>0.82160762747419447</v>
      </c>
      <c r="P59" s="174"/>
      <c r="Q59" s="157"/>
      <c r="R59" s="160" t="s">
        <v>50</v>
      </c>
      <c r="S59" s="157">
        <v>0.62695314693873616</v>
      </c>
      <c r="T59" s="157">
        <v>0.66136603597966259</v>
      </c>
      <c r="U59" s="157">
        <v>0.75795259137326598</v>
      </c>
      <c r="V59" s="157">
        <v>0.75511551202444427</v>
      </c>
      <c r="W59" s="157">
        <v>0.81995788449504425</v>
      </c>
      <c r="X59" s="157">
        <v>0.90700126825257432</v>
      </c>
      <c r="Y59" s="157">
        <v>0.84151169394972047</v>
      </c>
      <c r="Z59" s="161"/>
      <c r="AA59" s="157">
        <f t="shared" si="2"/>
        <v>0.76712259043049258</v>
      </c>
      <c r="AB59" s="157">
        <f t="shared" si="3"/>
        <v>0.83089658968044589</v>
      </c>
      <c r="AC59" s="163"/>
      <c r="AD59" s="164"/>
      <c r="AE59" s="164"/>
      <c r="AF59" s="164"/>
      <c r="AG59" s="164"/>
      <c r="AH59" s="164"/>
      <c r="AI59" s="164"/>
    </row>
    <row r="60" spans="1:35" s="162" customFormat="1" ht="14.5" x14ac:dyDescent="0.35">
      <c r="A60" s="152" t="s">
        <v>51</v>
      </c>
      <c r="B60" s="153" t="s">
        <v>98</v>
      </c>
      <c r="C60" s="154">
        <v>3051.3820797474714</v>
      </c>
      <c r="D60" s="154">
        <v>95817.307823028212</v>
      </c>
      <c r="E60" s="154">
        <v>354.98463331473835</v>
      </c>
      <c r="F60" s="155">
        <v>4351.8490000000002</v>
      </c>
      <c r="G60" s="155">
        <v>23056</v>
      </c>
      <c r="H60" s="155">
        <v>301.62150000000003</v>
      </c>
      <c r="I60" s="155">
        <v>39.794499999999999</v>
      </c>
      <c r="J60" s="155">
        <v>2.782</v>
      </c>
      <c r="K60" s="156">
        <v>0.7004999999999999</v>
      </c>
      <c r="L60" s="156"/>
      <c r="M60" s="155">
        <v>319.55500000000001</v>
      </c>
      <c r="N60" s="212"/>
      <c r="O60" s="218">
        <v>1.0860967744959065</v>
      </c>
      <c r="P60" s="174"/>
      <c r="Q60" s="157"/>
      <c r="R60" s="160" t="s">
        <v>51</v>
      </c>
      <c r="S60" s="157">
        <v>0.94139000840285947</v>
      </c>
      <c r="T60" s="157">
        <v>0.93341139897748193</v>
      </c>
      <c r="U60" s="157">
        <v>1.0071079647175296</v>
      </c>
      <c r="V60" s="157">
        <v>1.0182721843255846</v>
      </c>
      <c r="W60" s="157">
        <v>1.096824097091883</v>
      </c>
      <c r="X60" s="157">
        <v>1.0997731352739284</v>
      </c>
      <c r="Y60" s="157">
        <v>1.1313399737939174</v>
      </c>
      <c r="Z60" s="161"/>
      <c r="AA60" s="157">
        <f t="shared" si="2"/>
        <v>1.0325883946547407</v>
      </c>
      <c r="AB60" s="157">
        <f t="shared" si="3"/>
        <v>1.0865523476213284</v>
      </c>
      <c r="AC60" s="163"/>
      <c r="AD60" s="164"/>
      <c r="AE60" s="164"/>
      <c r="AF60" s="164"/>
      <c r="AG60" s="164"/>
      <c r="AH60" s="164"/>
      <c r="AI60" s="164"/>
    </row>
    <row r="61" spans="1:35" s="162" customFormat="1" ht="14.5" x14ac:dyDescent="0.35">
      <c r="A61" s="152" t="s">
        <v>52</v>
      </c>
      <c r="B61" s="153" t="s">
        <v>98</v>
      </c>
      <c r="C61" s="154">
        <v>22141.515638911696</v>
      </c>
      <c r="D61" s="154">
        <v>534691.20354058209</v>
      </c>
      <c r="E61" s="154">
        <v>17198.039228923924</v>
      </c>
      <c r="F61" s="155">
        <v>27007.056250000001</v>
      </c>
      <c r="G61" s="155">
        <v>117551.5</v>
      </c>
      <c r="H61" s="155">
        <v>1434.1012499999997</v>
      </c>
      <c r="I61" s="155">
        <v>207.00274999999999</v>
      </c>
      <c r="J61" s="155">
        <v>409.95600000000002</v>
      </c>
      <c r="K61" s="156">
        <v>0.74275000000000002</v>
      </c>
      <c r="L61" s="156"/>
      <c r="M61" s="155">
        <v>1634.6125</v>
      </c>
      <c r="N61" s="212"/>
      <c r="O61" s="218">
        <v>0.92583980765178153</v>
      </c>
      <c r="P61" s="174"/>
      <c r="Q61" s="157"/>
      <c r="R61" s="160" t="s">
        <v>52</v>
      </c>
      <c r="S61" s="157">
        <v>1.1480506374219619</v>
      </c>
      <c r="T61" s="157">
        <v>1.0169440581826044</v>
      </c>
      <c r="U61" s="157">
        <v>1.0738238185339428</v>
      </c>
      <c r="V61" s="157">
        <v>0.83781621653829208</v>
      </c>
      <c r="W61" s="157">
        <v>0.99501761795527155</v>
      </c>
      <c r="X61" s="157">
        <v>1.052744306921277</v>
      </c>
      <c r="Y61" s="157">
        <v>0.94228250114588574</v>
      </c>
      <c r="Z61" s="161"/>
      <c r="AA61" s="157">
        <f t="shared" si="2"/>
        <v>1.0095255938141765</v>
      </c>
      <c r="AB61" s="157">
        <f t="shared" si="3"/>
        <v>0.95696516064018156</v>
      </c>
      <c r="AC61" s="163"/>
      <c r="AD61" s="164"/>
      <c r="AE61" s="164"/>
      <c r="AF61" s="164"/>
      <c r="AG61" s="164"/>
      <c r="AH61" s="164"/>
      <c r="AI61" s="164"/>
    </row>
    <row r="62" spans="1:35" s="162" customFormat="1" ht="14.5" x14ac:dyDescent="0.35">
      <c r="A62" s="152" t="s">
        <v>53</v>
      </c>
      <c r="B62" s="153" t="s">
        <v>98</v>
      </c>
      <c r="C62" s="154">
        <v>1739.0764313498617</v>
      </c>
      <c r="D62" s="154">
        <v>46973.980717164261</v>
      </c>
      <c r="E62" s="154">
        <v>163.94996160620178</v>
      </c>
      <c r="F62" s="155">
        <v>1068.7295000000001</v>
      </c>
      <c r="G62" s="155">
        <v>24804</v>
      </c>
      <c r="H62" s="155">
        <v>234.81524999999999</v>
      </c>
      <c r="I62" s="155">
        <v>164.92750000000001</v>
      </c>
      <c r="J62" s="155">
        <v>0</v>
      </c>
      <c r="K62" s="156">
        <v>0.32424999999999998</v>
      </c>
      <c r="L62" s="156"/>
      <c r="M62" s="155">
        <v>306.02250000000004</v>
      </c>
      <c r="N62" s="212"/>
      <c r="O62" s="218">
        <v>1.2473225142806599</v>
      </c>
      <c r="P62" s="174"/>
      <c r="Q62" s="157"/>
      <c r="R62" s="160" t="s">
        <v>53</v>
      </c>
      <c r="S62" s="157">
        <v>0.69218039512233409</v>
      </c>
      <c r="T62" s="157">
        <v>0.53889824425017419</v>
      </c>
      <c r="U62" s="157">
        <v>0.75791719000595958</v>
      </c>
      <c r="V62" s="157">
        <v>1.1249768054027385</v>
      </c>
      <c r="W62" s="157">
        <v>1.1891464783135319</v>
      </c>
      <c r="X62" s="157">
        <v>1.2937259118297415</v>
      </c>
      <c r="Y62" s="157">
        <v>1.5080178635383723</v>
      </c>
      <c r="Z62" s="161"/>
      <c r="AA62" s="157">
        <f t="shared" si="2"/>
        <v>1.0149804126375503</v>
      </c>
      <c r="AB62" s="157">
        <f t="shared" si="3"/>
        <v>1.2789667647710961</v>
      </c>
      <c r="AC62" s="163"/>
      <c r="AD62" s="164"/>
      <c r="AE62" s="164"/>
      <c r="AF62" s="164"/>
      <c r="AG62" s="164"/>
      <c r="AH62" s="164"/>
      <c r="AI62" s="164"/>
    </row>
    <row r="63" spans="1:35" s="162" customFormat="1" ht="14.5" x14ac:dyDescent="0.35">
      <c r="A63" s="152" t="s">
        <v>54</v>
      </c>
      <c r="B63" s="153" t="s">
        <v>98</v>
      </c>
      <c r="C63" s="154">
        <v>2096.3405475852906</v>
      </c>
      <c r="D63" s="154">
        <v>43969.311297655688</v>
      </c>
      <c r="E63" s="154">
        <v>1186.3443211759607</v>
      </c>
      <c r="F63" s="155">
        <v>1829.1975000000002</v>
      </c>
      <c r="G63" s="155">
        <v>13291.25</v>
      </c>
      <c r="H63" s="155">
        <v>168.63524999999998</v>
      </c>
      <c r="I63" s="155">
        <v>73.991249999999994</v>
      </c>
      <c r="J63" s="155">
        <v>0</v>
      </c>
      <c r="K63" s="156">
        <v>0.74550000000000005</v>
      </c>
      <c r="L63" s="156"/>
      <c r="M63" s="155">
        <v>200.58249999999998</v>
      </c>
      <c r="N63" s="212"/>
      <c r="O63" s="218">
        <v>0.91231856679721668</v>
      </c>
      <c r="P63" s="174"/>
      <c r="Q63" s="157"/>
      <c r="R63" s="160" t="s">
        <v>54</v>
      </c>
      <c r="S63" s="157">
        <v>1.0592845117482885</v>
      </c>
      <c r="T63" s="157">
        <v>0.97469643454609978</v>
      </c>
      <c r="U63" s="157">
        <v>0.83889758507037637</v>
      </c>
      <c r="V63" s="157">
        <v>0.95711824793205569</v>
      </c>
      <c r="W63" s="157">
        <v>0.90754711678573174</v>
      </c>
      <c r="X63" s="157">
        <v>0.85597564615419952</v>
      </c>
      <c r="Y63" s="157">
        <v>0.96123814221684234</v>
      </c>
      <c r="Z63" s="161"/>
      <c r="AA63" s="157">
        <f t="shared" si="2"/>
        <v>0.936393954921942</v>
      </c>
      <c r="AB63" s="157">
        <f t="shared" si="3"/>
        <v>0.92046978827220727</v>
      </c>
      <c r="AC63" s="163"/>
      <c r="AD63" s="164"/>
      <c r="AE63" s="164"/>
      <c r="AF63" s="164"/>
      <c r="AG63" s="164"/>
      <c r="AH63" s="164"/>
      <c r="AI63" s="164"/>
    </row>
    <row r="64" spans="1:35" s="162" customFormat="1" ht="14.5" x14ac:dyDescent="0.35">
      <c r="A64" s="152" t="s">
        <v>55</v>
      </c>
      <c r="B64" s="153" t="s">
        <v>98</v>
      </c>
      <c r="C64" s="154">
        <v>10456.045173048729</v>
      </c>
      <c r="D64" s="154">
        <v>200387.52431147266</v>
      </c>
      <c r="E64" s="154">
        <v>611.15936275086256</v>
      </c>
      <c r="F64" s="155">
        <v>3862.3542500000003</v>
      </c>
      <c r="G64" s="155">
        <v>148614.5</v>
      </c>
      <c r="H64" s="155">
        <v>1278.8755000000001</v>
      </c>
      <c r="I64" s="155">
        <v>480.41724999999997</v>
      </c>
      <c r="J64" s="155">
        <v>125.15025</v>
      </c>
      <c r="K64" s="156">
        <v>0.18475000000000003</v>
      </c>
      <c r="L64" s="156"/>
      <c r="M64" s="155">
        <v>1520.22</v>
      </c>
      <c r="N64" s="212"/>
      <c r="O64" s="218">
        <v>1.1411663763439794</v>
      </c>
      <c r="P64" s="174"/>
      <c r="Q64" s="157"/>
      <c r="R64" s="160" t="s">
        <v>55</v>
      </c>
      <c r="S64" s="157">
        <v>0.97335002543174698</v>
      </c>
      <c r="T64" s="157">
        <v>1.0781046808349246</v>
      </c>
      <c r="U64" s="157">
        <v>1.1154362639662461</v>
      </c>
      <c r="V64" s="157">
        <v>1.1037649345687806</v>
      </c>
      <c r="W64" s="157">
        <v>1.1359334008720727</v>
      </c>
      <c r="X64" s="157">
        <v>1.1683871660733496</v>
      </c>
      <c r="Y64" s="157">
        <v>1.1665001872054421</v>
      </c>
      <c r="Z64" s="161"/>
      <c r="AA64" s="157">
        <f t="shared" si="2"/>
        <v>1.1059252369932233</v>
      </c>
      <c r="AB64" s="157">
        <f t="shared" si="3"/>
        <v>1.1436464221799114</v>
      </c>
      <c r="AC64" s="163"/>
      <c r="AD64" s="164"/>
      <c r="AE64" s="164"/>
      <c r="AF64" s="164"/>
      <c r="AG64" s="164"/>
      <c r="AH64" s="164"/>
      <c r="AI64" s="164"/>
    </row>
    <row r="65" spans="1:35" s="162" customFormat="1" ht="14.5" x14ac:dyDescent="0.35">
      <c r="A65" s="239" t="s">
        <v>180</v>
      </c>
      <c r="B65" s="153" t="s">
        <v>98</v>
      </c>
      <c r="C65" s="154">
        <v>741.89829994976981</v>
      </c>
      <c r="D65" s="154">
        <v>5503.5246235082477</v>
      </c>
      <c r="E65" s="154">
        <v>272.14918727555477</v>
      </c>
      <c r="F65" s="155">
        <v>712.57150000000001</v>
      </c>
      <c r="G65" s="155">
        <v>2637.75</v>
      </c>
      <c r="H65" s="155">
        <v>32.697000000000003</v>
      </c>
      <c r="I65" s="155">
        <v>6.5562500000000004</v>
      </c>
      <c r="J65" s="155">
        <v>0</v>
      </c>
      <c r="K65" s="156">
        <v>1</v>
      </c>
      <c r="L65" s="156"/>
      <c r="M65" s="155">
        <v>35.524999999999999</v>
      </c>
      <c r="N65" s="212"/>
      <c r="O65" s="218">
        <v>0.86238278878044983</v>
      </c>
      <c r="P65" s="174"/>
      <c r="Q65" s="157"/>
      <c r="R65" s="160" t="s">
        <v>180</v>
      </c>
      <c r="S65" s="157">
        <v>1.1008702515201634</v>
      </c>
      <c r="T65" s="157">
        <v>0.97362842271580452</v>
      </c>
      <c r="U65" s="157">
        <v>0.88525045560465421</v>
      </c>
      <c r="V65" s="157">
        <v>0.90597967062860585</v>
      </c>
      <c r="W65" s="157">
        <v>0.874299290209544</v>
      </c>
      <c r="X65" s="157">
        <v>0.83811197068929233</v>
      </c>
      <c r="Y65" s="157">
        <v>0.83208928712151542</v>
      </c>
      <c r="Z65" s="161"/>
      <c r="AA65" s="157">
        <f t="shared" si="2"/>
        <v>0.91574704978422561</v>
      </c>
      <c r="AB65" s="157">
        <f t="shared" si="3"/>
        <v>0.86262005466223945</v>
      </c>
      <c r="AC65" s="163"/>
      <c r="AD65" s="164"/>
      <c r="AE65" s="164"/>
      <c r="AF65" s="164"/>
      <c r="AG65" s="164"/>
      <c r="AH65" s="164"/>
      <c r="AI65" s="164"/>
    </row>
    <row r="66" spans="1:35" s="162" customFormat="1" ht="14.5" x14ac:dyDescent="0.35">
      <c r="A66" s="239" t="s">
        <v>189</v>
      </c>
      <c r="B66" s="158" t="s">
        <v>98</v>
      </c>
      <c r="C66" s="154">
        <v>3305.730012194048</v>
      </c>
      <c r="D66" s="154">
        <v>86525.162612069238</v>
      </c>
      <c r="E66" s="154">
        <v>1292.4619613248328</v>
      </c>
      <c r="F66" s="155">
        <v>3803.9750000000004</v>
      </c>
      <c r="G66" s="155">
        <v>16395.25</v>
      </c>
      <c r="H66" s="155">
        <v>207.05202499999999</v>
      </c>
      <c r="I66" s="155">
        <v>2.9027500000000002</v>
      </c>
      <c r="J66" s="155">
        <v>5.8507499999999997</v>
      </c>
      <c r="K66" s="156">
        <v>0.87274999999999991</v>
      </c>
      <c r="L66" s="156"/>
      <c r="M66" s="155">
        <v>209.89249999999998</v>
      </c>
      <c r="N66" s="212"/>
      <c r="O66" s="233">
        <v>0.93064395733974026</v>
      </c>
      <c r="P66" s="174"/>
      <c r="Q66" s="157"/>
      <c r="R66" s="240" t="s">
        <v>190</v>
      </c>
      <c r="S66" s="157">
        <v>1.2080413882123713</v>
      </c>
      <c r="T66" s="157">
        <v>0.9881942888467723</v>
      </c>
      <c r="U66" s="157">
        <v>0.97223516910027297</v>
      </c>
      <c r="V66" s="157">
        <v>0.92217351342187603</v>
      </c>
      <c r="W66" s="157">
        <v>0.94765907515908321</v>
      </c>
      <c r="X66" s="157">
        <v>0.92875106592745182</v>
      </c>
      <c r="Y66" s="157">
        <v>0.88504131693055921</v>
      </c>
      <c r="Z66" s="161"/>
      <c r="AA66" s="157">
        <f t="shared" ref="AA66:AA78" si="4">AVERAGE(S66:Y66)</f>
        <v>0.97887083108548378</v>
      </c>
      <c r="AB66" s="157">
        <f t="shared" ref="AB66:AB78" si="5">AVERAGE(V66:Y66)</f>
        <v>0.92090624285974254</v>
      </c>
      <c r="AC66" s="163"/>
      <c r="AD66" s="164"/>
      <c r="AE66" s="164"/>
      <c r="AF66" s="164"/>
      <c r="AG66" s="164"/>
      <c r="AH66" s="164"/>
      <c r="AI66" s="164"/>
    </row>
    <row r="67" spans="1:35" s="162" customFormat="1" ht="14.5" x14ac:dyDescent="0.35">
      <c r="A67" s="152" t="s">
        <v>56</v>
      </c>
      <c r="B67" s="153" t="s">
        <v>98</v>
      </c>
      <c r="C67" s="154">
        <v>1197.9813261446675</v>
      </c>
      <c r="D67" s="154">
        <v>27811.631778078598</v>
      </c>
      <c r="E67" s="154">
        <v>171.06573347957053</v>
      </c>
      <c r="F67" s="155">
        <v>867.90949999999998</v>
      </c>
      <c r="G67" s="155">
        <v>11343</v>
      </c>
      <c r="H67" s="155">
        <v>142.51625000000001</v>
      </c>
      <c r="I67" s="155">
        <v>21.720000000000002</v>
      </c>
      <c r="J67" s="155">
        <v>0</v>
      </c>
      <c r="K67" s="156">
        <v>0.52149999999999996</v>
      </c>
      <c r="L67" s="156"/>
      <c r="M67" s="155">
        <v>151.89250000000001</v>
      </c>
      <c r="N67" s="212"/>
      <c r="O67" s="218">
        <v>0.96029985460277012</v>
      </c>
      <c r="P67" s="174"/>
      <c r="Q67" s="157"/>
      <c r="R67" s="160" t="s">
        <v>56</v>
      </c>
      <c r="S67" s="157">
        <v>0.90704469672727017</v>
      </c>
      <c r="T67" s="157">
        <v>0.79957660553709942</v>
      </c>
      <c r="U67" s="157">
        <v>0.76441406274296297</v>
      </c>
      <c r="V67" s="157">
        <v>0.88868902375966774</v>
      </c>
      <c r="W67" s="157">
        <v>1.0425802066362388</v>
      </c>
      <c r="X67" s="157">
        <v>0.90385444038474871</v>
      </c>
      <c r="Y67" s="157">
        <v>1.0785416707623803</v>
      </c>
      <c r="Z67" s="161"/>
      <c r="AA67" s="157">
        <f t="shared" si="4"/>
        <v>0.91210010093576688</v>
      </c>
      <c r="AB67" s="157">
        <f t="shared" si="5"/>
        <v>0.9784163353857589</v>
      </c>
      <c r="AC67" s="219"/>
      <c r="AD67" s="220"/>
      <c r="AE67" s="220"/>
      <c r="AF67" s="220"/>
      <c r="AG67" s="220"/>
      <c r="AH67" s="220"/>
      <c r="AI67" s="220"/>
    </row>
    <row r="68" spans="1:35" s="162" customFormat="1" ht="14.5" x14ac:dyDescent="0.35">
      <c r="A68" s="152" t="s">
        <v>58</v>
      </c>
      <c r="B68" s="153" t="s">
        <v>98</v>
      </c>
      <c r="C68" s="154">
        <v>1873.8134559397336</v>
      </c>
      <c r="D68" s="154">
        <v>28282.514754668944</v>
      </c>
      <c r="E68" s="154">
        <v>384.89408817708846</v>
      </c>
      <c r="F68" s="155">
        <v>2249.06</v>
      </c>
      <c r="G68" s="155">
        <v>8059</v>
      </c>
      <c r="H68" s="155">
        <v>148.24799999999999</v>
      </c>
      <c r="I68" s="155">
        <v>4.0370000000000008</v>
      </c>
      <c r="J68" s="155">
        <v>0</v>
      </c>
      <c r="K68" s="156">
        <v>0.72124999999999995</v>
      </c>
      <c r="L68" s="156"/>
      <c r="M68" s="155">
        <v>149.99250000000001</v>
      </c>
      <c r="N68" s="212"/>
      <c r="O68" s="218">
        <v>0.82127108815867478</v>
      </c>
      <c r="P68" s="174"/>
      <c r="Q68" s="157"/>
      <c r="R68" s="160" t="s">
        <v>58</v>
      </c>
      <c r="S68" s="157">
        <v>1.0365441206882524</v>
      </c>
      <c r="T68" s="157">
        <v>0.92263965304883699</v>
      </c>
      <c r="U68" s="157">
        <v>0.89503552310136847</v>
      </c>
      <c r="V68" s="157">
        <v>0.93479436695061935</v>
      </c>
      <c r="W68" s="157">
        <v>0.80252738924652056</v>
      </c>
      <c r="X68" s="157">
        <v>0.90371841149084453</v>
      </c>
      <c r="Y68" s="157">
        <v>0.72282343291683981</v>
      </c>
      <c r="Z68" s="161"/>
      <c r="AA68" s="157">
        <f t="shared" si="4"/>
        <v>0.8882975567776118</v>
      </c>
      <c r="AB68" s="157">
        <f t="shared" si="5"/>
        <v>0.84096590015120609</v>
      </c>
      <c r="AC68" s="163"/>
      <c r="AD68" s="164"/>
      <c r="AE68" s="164"/>
      <c r="AF68" s="164"/>
      <c r="AG68" s="164"/>
      <c r="AH68" s="164"/>
      <c r="AI68" s="164"/>
    </row>
    <row r="69" spans="1:35" s="162" customFormat="1" ht="14.5" x14ac:dyDescent="0.35">
      <c r="A69" s="152" t="s">
        <v>59</v>
      </c>
      <c r="B69" s="153" t="s">
        <v>98</v>
      </c>
      <c r="C69" s="154">
        <v>9906.351148935124</v>
      </c>
      <c r="D69" s="154">
        <v>164730.47545945327</v>
      </c>
      <c r="E69" s="154">
        <v>340.36662482273891</v>
      </c>
      <c r="F69" s="155">
        <v>2497.13</v>
      </c>
      <c r="G69" s="155">
        <v>82554.25</v>
      </c>
      <c r="H69" s="155">
        <v>973.73749999999995</v>
      </c>
      <c r="I69" s="155">
        <v>454.88475</v>
      </c>
      <c r="J69" s="155">
        <v>768.40899999999999</v>
      </c>
      <c r="K69" s="156">
        <v>0.23899999999999999</v>
      </c>
      <c r="L69" s="156"/>
      <c r="M69" s="155">
        <v>1378.4449999999999</v>
      </c>
      <c r="N69" s="212"/>
      <c r="O69" s="218">
        <v>0.8840408967601362</v>
      </c>
      <c r="P69" s="174"/>
      <c r="Q69" s="157"/>
      <c r="R69" s="160" t="s">
        <v>59</v>
      </c>
      <c r="S69" s="157">
        <v>0.84282428214389871</v>
      </c>
      <c r="T69" s="157">
        <v>0.70011157963021464</v>
      </c>
      <c r="U69" s="157">
        <v>0.88882450243755495</v>
      </c>
      <c r="V69" s="157">
        <v>0.81516532115942553</v>
      </c>
      <c r="W69" s="157">
        <v>0.88221624251222897</v>
      </c>
      <c r="X69" s="157">
        <v>0.8956096901845505</v>
      </c>
      <c r="Y69" s="157">
        <v>0.96697134296597598</v>
      </c>
      <c r="Z69" s="161"/>
      <c r="AA69" s="157">
        <f t="shared" si="4"/>
        <v>0.85596042300483555</v>
      </c>
      <c r="AB69" s="157">
        <f t="shared" si="5"/>
        <v>0.88999064920554527</v>
      </c>
      <c r="AC69" s="163"/>
      <c r="AD69" s="164"/>
      <c r="AE69" s="164"/>
      <c r="AF69" s="164"/>
      <c r="AG69" s="164"/>
      <c r="AH69" s="164"/>
      <c r="AI69" s="164"/>
    </row>
    <row r="70" spans="1:35" s="162" customFormat="1" ht="14.5" x14ac:dyDescent="0.35">
      <c r="A70" s="152" t="s">
        <v>60</v>
      </c>
      <c r="B70" s="153" t="s">
        <v>98</v>
      </c>
      <c r="C70" s="154">
        <v>7259.0626226452951</v>
      </c>
      <c r="D70" s="154">
        <v>172430.00213470706</v>
      </c>
      <c r="E70" s="154">
        <v>1128.9930491063478</v>
      </c>
      <c r="F70" s="155">
        <v>6854.0424999999996</v>
      </c>
      <c r="G70" s="155">
        <v>70760</v>
      </c>
      <c r="H70" s="155">
        <v>705.67750000000001</v>
      </c>
      <c r="I70" s="155">
        <v>268.58974999999998</v>
      </c>
      <c r="J70" s="155">
        <v>0</v>
      </c>
      <c r="K70" s="156">
        <v>0.51374999999999993</v>
      </c>
      <c r="L70" s="156"/>
      <c r="M70" s="155">
        <v>821.63749999999993</v>
      </c>
      <c r="N70" s="212"/>
      <c r="O70" s="218">
        <v>0.9758341743750707</v>
      </c>
      <c r="P70" s="174"/>
      <c r="Q70" s="157"/>
      <c r="R70" s="160" t="s">
        <v>60</v>
      </c>
      <c r="S70" s="157">
        <v>1.0426822343351001</v>
      </c>
      <c r="T70" s="157">
        <v>0.95322912495601375</v>
      </c>
      <c r="U70" s="157">
        <v>0.99504248899928294</v>
      </c>
      <c r="V70" s="157">
        <v>0.97011126397361336</v>
      </c>
      <c r="W70" s="157">
        <v>1.0245246996410684</v>
      </c>
      <c r="X70" s="157">
        <v>1.0398382127361068</v>
      </c>
      <c r="Y70" s="157">
        <v>0.89974981706653212</v>
      </c>
      <c r="Z70" s="161"/>
      <c r="AA70" s="157">
        <f t="shared" si="4"/>
        <v>0.98931112024395951</v>
      </c>
      <c r="AB70" s="157">
        <f t="shared" si="5"/>
        <v>0.98355599835433016</v>
      </c>
      <c r="AC70" s="163"/>
      <c r="AD70" s="164"/>
      <c r="AE70" s="164"/>
      <c r="AF70" s="164"/>
      <c r="AG70" s="164"/>
      <c r="AH70" s="164"/>
      <c r="AI70" s="164"/>
    </row>
    <row r="71" spans="1:35" s="162" customFormat="1" ht="14.5" x14ac:dyDescent="0.35">
      <c r="A71" s="152" t="s">
        <v>61</v>
      </c>
      <c r="B71" s="153" t="s">
        <v>98</v>
      </c>
      <c r="C71" s="154">
        <v>4105.802541642659</v>
      </c>
      <c r="D71" s="154">
        <v>68466.433370779152</v>
      </c>
      <c r="E71" s="154">
        <v>853.78218599394836</v>
      </c>
      <c r="F71" s="155">
        <v>3869.3670000000002</v>
      </c>
      <c r="G71" s="155">
        <v>24780.5</v>
      </c>
      <c r="H71" s="155">
        <v>283.1225</v>
      </c>
      <c r="I71" s="155">
        <v>114.17825000000001</v>
      </c>
      <c r="J71" s="155">
        <v>0</v>
      </c>
      <c r="K71" s="156">
        <v>0.75874999999999992</v>
      </c>
      <c r="L71" s="156"/>
      <c r="M71" s="155">
        <v>332.41750000000002</v>
      </c>
      <c r="N71" s="212"/>
      <c r="O71" s="218">
        <v>0.87004670666747697</v>
      </c>
      <c r="P71" s="174"/>
      <c r="Q71" s="157"/>
      <c r="R71" s="160" t="s">
        <v>61</v>
      </c>
      <c r="S71" s="157">
        <v>0.79339428715522209</v>
      </c>
      <c r="T71" s="157">
        <v>0.9369940765176128</v>
      </c>
      <c r="U71" s="157">
        <v>0.9056041335545606</v>
      </c>
      <c r="V71" s="157">
        <v>0.89364071194280581</v>
      </c>
      <c r="W71" s="157">
        <v>0.86427892653611804</v>
      </c>
      <c r="X71" s="157">
        <v>0.89536211591356873</v>
      </c>
      <c r="Y71" s="157">
        <v>0.85036589612080837</v>
      </c>
      <c r="Z71" s="161"/>
      <c r="AA71" s="157">
        <f t="shared" si="4"/>
        <v>0.8770914496772424</v>
      </c>
      <c r="AB71" s="157">
        <f t="shared" si="5"/>
        <v>0.87591191262832513</v>
      </c>
      <c r="AC71" s="163"/>
      <c r="AD71" s="164"/>
      <c r="AE71" s="164"/>
      <c r="AF71" s="164"/>
      <c r="AG71" s="164"/>
      <c r="AH71" s="164"/>
      <c r="AI71" s="164"/>
    </row>
    <row r="72" spans="1:35" s="162" customFormat="1" ht="14.5" x14ac:dyDescent="0.35">
      <c r="A72" s="152" t="s">
        <v>62</v>
      </c>
      <c r="B72" s="153" t="s">
        <v>98</v>
      </c>
      <c r="C72" s="154">
        <v>1980.9327561200812</v>
      </c>
      <c r="D72" s="154">
        <v>22182.718216475223</v>
      </c>
      <c r="E72" s="154">
        <v>565.3394078152005</v>
      </c>
      <c r="F72" s="155">
        <v>968.23599999999999</v>
      </c>
      <c r="G72" s="155">
        <v>12787</v>
      </c>
      <c r="H72" s="155">
        <v>128.60649999999998</v>
      </c>
      <c r="I72" s="155">
        <v>32.291249999999998</v>
      </c>
      <c r="J72" s="155">
        <v>0</v>
      </c>
      <c r="K72" s="156">
        <v>0.48224999999999996</v>
      </c>
      <c r="L72" s="156"/>
      <c r="M72" s="155">
        <v>142.54999999999998</v>
      </c>
      <c r="N72" s="212"/>
      <c r="O72" s="218">
        <v>0.64204789551313624</v>
      </c>
      <c r="P72" s="174"/>
      <c r="Q72" s="157"/>
      <c r="R72" s="160" t="s">
        <v>62</v>
      </c>
      <c r="S72" s="157">
        <v>0.95160651564670395</v>
      </c>
      <c r="T72" s="157">
        <v>0.9950094803485493</v>
      </c>
      <c r="U72" s="157">
        <v>0.82022391324898103</v>
      </c>
      <c r="V72" s="157">
        <v>0.75528750934057265</v>
      </c>
      <c r="W72" s="157">
        <v>0.77754583866531279</v>
      </c>
      <c r="X72" s="157">
        <v>0.68884268655185599</v>
      </c>
      <c r="Y72" s="157">
        <v>0.6173890354317314</v>
      </c>
      <c r="Z72" s="161"/>
      <c r="AA72" s="157">
        <f t="shared" si="4"/>
        <v>0.80084356846195826</v>
      </c>
      <c r="AB72" s="157">
        <f t="shared" si="5"/>
        <v>0.70976626749736826</v>
      </c>
      <c r="AC72" s="163"/>
      <c r="AD72" s="164"/>
      <c r="AE72" s="164"/>
      <c r="AF72" s="164"/>
      <c r="AG72" s="164"/>
      <c r="AH72" s="164"/>
      <c r="AI72" s="164"/>
    </row>
    <row r="73" spans="1:35" s="162" customFormat="1" ht="14.5" x14ac:dyDescent="0.35">
      <c r="A73" s="152" t="s">
        <v>63</v>
      </c>
      <c r="B73" s="153" t="s">
        <v>98</v>
      </c>
      <c r="C73" s="154">
        <v>10944.076804885222</v>
      </c>
      <c r="D73" s="154">
        <v>212786.86740903696</v>
      </c>
      <c r="E73" s="154">
        <v>273.94626588377179</v>
      </c>
      <c r="F73" s="155">
        <v>3436.2124999999996</v>
      </c>
      <c r="G73" s="155">
        <v>120025.75</v>
      </c>
      <c r="H73" s="155">
        <v>1155.73225</v>
      </c>
      <c r="I73" s="155">
        <v>677.24275</v>
      </c>
      <c r="J73" s="155">
        <v>12.75975</v>
      </c>
      <c r="K73" s="156">
        <v>0.21675</v>
      </c>
      <c r="L73" s="156"/>
      <c r="M73" s="155">
        <v>1451.585</v>
      </c>
      <c r="N73" s="212"/>
      <c r="O73" s="218">
        <v>0.93954133251763949</v>
      </c>
      <c r="P73" s="174"/>
      <c r="Q73" s="157"/>
      <c r="R73" s="160" t="s">
        <v>63</v>
      </c>
      <c r="S73" s="157">
        <v>0.86536671678231536</v>
      </c>
      <c r="T73" s="157">
        <v>0.79244172024091597</v>
      </c>
      <c r="U73" s="157">
        <v>0.79762054497577506</v>
      </c>
      <c r="V73" s="157">
        <v>0.8041596009402554</v>
      </c>
      <c r="W73" s="157">
        <v>0.88316229155311776</v>
      </c>
      <c r="X73" s="157">
        <v>0.98975543721024806</v>
      </c>
      <c r="Y73" s="157">
        <v>1.1383339623499191</v>
      </c>
      <c r="Z73" s="161"/>
      <c r="AA73" s="157">
        <f t="shared" si="4"/>
        <v>0.89583432486464964</v>
      </c>
      <c r="AB73" s="157">
        <f t="shared" si="5"/>
        <v>0.95385282301338514</v>
      </c>
      <c r="AC73" s="163"/>
      <c r="AD73" s="164"/>
      <c r="AE73" s="164"/>
      <c r="AF73" s="164"/>
      <c r="AG73" s="164"/>
      <c r="AH73" s="164"/>
      <c r="AI73" s="164"/>
    </row>
    <row r="74" spans="1:35" s="162" customFormat="1" ht="14.5" x14ac:dyDescent="0.35">
      <c r="A74" s="239" t="s">
        <v>188</v>
      </c>
      <c r="B74" s="153" t="s">
        <v>98</v>
      </c>
      <c r="C74" s="154">
        <v>3879.4201039790296</v>
      </c>
      <c r="D74" s="154">
        <v>69094.160319614166</v>
      </c>
      <c r="E74" s="154">
        <v>496.61765506363685</v>
      </c>
      <c r="F74" s="155">
        <v>3931.4384999999997</v>
      </c>
      <c r="G74" s="155">
        <v>18093.5</v>
      </c>
      <c r="H74" s="155">
        <v>183.31025</v>
      </c>
      <c r="I74" s="155">
        <v>89.057000000000002</v>
      </c>
      <c r="J74" s="155">
        <v>60.237749999999998</v>
      </c>
      <c r="K74" s="156">
        <v>0.73550000000000004</v>
      </c>
      <c r="L74" s="156"/>
      <c r="M74" s="155">
        <v>238.09</v>
      </c>
      <c r="N74" s="212"/>
      <c r="O74" s="218">
        <v>0.73008013260873184</v>
      </c>
      <c r="P74" s="174"/>
      <c r="Q74" s="157"/>
      <c r="R74" s="160" t="s">
        <v>64</v>
      </c>
      <c r="S74" s="157">
        <v>0.65528393533272433</v>
      </c>
      <c r="T74" s="157">
        <v>0.76870191011463085</v>
      </c>
      <c r="U74" s="157">
        <v>0.81687277745396381</v>
      </c>
      <c r="V74" s="157">
        <v>0.80766501840633997</v>
      </c>
      <c r="W74" s="157">
        <v>0.67568847427845335</v>
      </c>
      <c r="X74" s="157">
        <v>0.73637022579331013</v>
      </c>
      <c r="Y74" s="157">
        <v>0.72148179135506574</v>
      </c>
      <c r="Z74" s="161"/>
      <c r="AA74" s="157">
        <f t="shared" si="4"/>
        <v>0.74029487610492695</v>
      </c>
      <c r="AB74" s="157">
        <f t="shared" si="5"/>
        <v>0.73530137745829227</v>
      </c>
      <c r="AC74" s="163"/>
      <c r="AD74" s="164"/>
      <c r="AE74" s="164"/>
      <c r="AF74" s="164"/>
      <c r="AG74" s="164"/>
      <c r="AH74" s="164"/>
      <c r="AI74" s="164"/>
    </row>
    <row r="75" spans="1:35" s="162" customFormat="1" ht="14.5" x14ac:dyDescent="0.35">
      <c r="A75" s="152" t="s">
        <v>65</v>
      </c>
      <c r="B75" s="153" t="s">
        <v>98</v>
      </c>
      <c r="C75" s="154">
        <v>3186.870831685867</v>
      </c>
      <c r="D75" s="154">
        <v>69087.37872503922</v>
      </c>
      <c r="E75" s="154">
        <v>1276.3467084451465</v>
      </c>
      <c r="F75" s="155">
        <v>3586.5764999999997</v>
      </c>
      <c r="G75" s="155">
        <v>20336.5</v>
      </c>
      <c r="H75" s="155">
        <v>319.28974999999997</v>
      </c>
      <c r="I75" s="155">
        <v>12.86675</v>
      </c>
      <c r="J75" s="155">
        <v>0</v>
      </c>
      <c r="K75" s="156">
        <v>0.78799999999999992</v>
      </c>
      <c r="L75" s="156"/>
      <c r="M75" s="155">
        <v>324.84249999999997</v>
      </c>
      <c r="N75" s="212"/>
      <c r="O75" s="218">
        <v>1.0276824802552462</v>
      </c>
      <c r="P75" s="174"/>
      <c r="Q75" s="157"/>
      <c r="R75" s="160" t="s">
        <v>65</v>
      </c>
      <c r="S75" s="157">
        <v>1.3447509137698852</v>
      </c>
      <c r="T75" s="157">
        <v>1.1379044873617519</v>
      </c>
      <c r="U75" s="157">
        <v>1.1300455455342497</v>
      </c>
      <c r="V75" s="157">
        <v>0.97642667386189197</v>
      </c>
      <c r="W75" s="157">
        <v>1.1065008338757425</v>
      </c>
      <c r="X75" s="157">
        <v>1.0890797796654452</v>
      </c>
      <c r="Y75" s="157">
        <v>0.97361354994140703</v>
      </c>
      <c r="Z75" s="161"/>
      <c r="AA75" s="157">
        <f t="shared" si="4"/>
        <v>1.1083316834300534</v>
      </c>
      <c r="AB75" s="157">
        <f t="shared" si="5"/>
        <v>1.0364052093361218</v>
      </c>
      <c r="AC75" s="163"/>
      <c r="AD75" s="164"/>
      <c r="AE75" s="164"/>
      <c r="AF75" s="164"/>
      <c r="AG75" s="164"/>
      <c r="AH75" s="164"/>
      <c r="AI75" s="164"/>
    </row>
    <row r="76" spans="1:35" s="162" customFormat="1" ht="14.5" x14ac:dyDescent="0.35">
      <c r="A76" s="152" t="s">
        <v>66</v>
      </c>
      <c r="B76" s="153" t="s">
        <v>98</v>
      </c>
      <c r="C76" s="230">
        <v>703.80141338655892</v>
      </c>
      <c r="D76" s="230">
        <v>6161.7363306812058</v>
      </c>
      <c r="E76" s="230">
        <v>225.77820425648775</v>
      </c>
      <c r="F76" s="230">
        <v>421.86425000000003</v>
      </c>
      <c r="G76" s="230">
        <v>2191.75</v>
      </c>
      <c r="H76" s="230">
        <v>28.169400000000003</v>
      </c>
      <c r="I76" s="230">
        <v>0.30624999999999997</v>
      </c>
      <c r="J76" s="230">
        <v>0</v>
      </c>
      <c r="K76" s="231">
        <v>0.84425000000000006</v>
      </c>
      <c r="L76" s="231"/>
      <c r="M76" s="230">
        <v>28.302500000000002</v>
      </c>
      <c r="N76" s="212"/>
      <c r="O76" s="218">
        <v>0.5469042768346174</v>
      </c>
      <c r="P76" s="174"/>
      <c r="Q76" s="157"/>
      <c r="R76" s="160" t="s">
        <v>66</v>
      </c>
      <c r="S76" s="157">
        <v>0.82155099267849852</v>
      </c>
      <c r="T76" s="157">
        <v>0.74969794515827415</v>
      </c>
      <c r="U76" s="157">
        <v>0.60703048517128888</v>
      </c>
      <c r="V76" s="157">
        <v>0.67483093297145835</v>
      </c>
      <c r="W76" s="157">
        <v>0.54596605380986873</v>
      </c>
      <c r="X76" s="157">
        <v>0.62874629379854097</v>
      </c>
      <c r="Y76" s="157">
        <v>0.49002088070115452</v>
      </c>
      <c r="Z76" s="161"/>
      <c r="AA76" s="157">
        <f t="shared" si="4"/>
        <v>0.64540622632701183</v>
      </c>
      <c r="AB76" s="157">
        <f t="shared" si="5"/>
        <v>0.58489104032025563</v>
      </c>
      <c r="AC76" s="163"/>
      <c r="AD76" s="164"/>
      <c r="AE76" s="164"/>
      <c r="AF76" s="164"/>
      <c r="AG76" s="164"/>
      <c r="AH76" s="164"/>
      <c r="AI76" s="164"/>
    </row>
    <row r="77" spans="1:35" s="162" customFormat="1" ht="14.5" x14ac:dyDescent="0.35">
      <c r="A77" s="152" t="s">
        <v>67</v>
      </c>
      <c r="B77" s="153" t="s">
        <v>98</v>
      </c>
      <c r="C77" s="154">
        <v>526.86527673783041</v>
      </c>
      <c r="D77" s="154">
        <v>9164.7377864255559</v>
      </c>
      <c r="E77" s="154">
        <v>120.24887423031825</v>
      </c>
      <c r="F77" s="155">
        <v>381.21375</v>
      </c>
      <c r="G77" s="155">
        <v>2087.25</v>
      </c>
      <c r="H77" s="155">
        <v>27.779750000000003</v>
      </c>
      <c r="I77" s="155">
        <v>1.7827500000000001</v>
      </c>
      <c r="J77" s="155">
        <v>0</v>
      </c>
      <c r="K77" s="156">
        <v>0.98775000000000002</v>
      </c>
      <c r="L77" s="156"/>
      <c r="M77" s="155">
        <v>28.547499999999999</v>
      </c>
      <c r="N77" s="212"/>
      <c r="O77" s="218">
        <v>0.7505711107597739</v>
      </c>
      <c r="P77" s="174"/>
      <c r="Q77" s="157"/>
      <c r="R77" s="160" t="s">
        <v>67</v>
      </c>
      <c r="S77" s="157">
        <v>0.80881291028893931</v>
      </c>
      <c r="T77" s="157">
        <v>0.84004690543418925</v>
      </c>
      <c r="U77" s="157">
        <v>0.7444654876622202</v>
      </c>
      <c r="V77" s="157">
        <v>0.82413062493516953</v>
      </c>
      <c r="W77" s="157">
        <v>0.81366184803228669</v>
      </c>
      <c r="X77" s="157">
        <v>0.73271055500535598</v>
      </c>
      <c r="Y77" s="157">
        <v>0.74290035761153406</v>
      </c>
      <c r="Z77" s="161"/>
      <c r="AA77" s="157">
        <f t="shared" si="4"/>
        <v>0.78667552699567078</v>
      </c>
      <c r="AB77" s="157">
        <f t="shared" si="5"/>
        <v>0.77835084639608665</v>
      </c>
      <c r="AC77" s="163"/>
      <c r="AD77" s="164"/>
      <c r="AE77" s="164"/>
      <c r="AF77" s="164"/>
      <c r="AG77" s="164"/>
      <c r="AH77" s="164"/>
      <c r="AI77" s="164"/>
    </row>
    <row r="78" spans="1:35" s="162" customFormat="1" ht="14.5" x14ac:dyDescent="0.35">
      <c r="A78" s="221" t="s">
        <v>68</v>
      </c>
      <c r="B78" s="222" t="s">
        <v>98</v>
      </c>
      <c r="C78" s="223">
        <v>1606.185538405183</v>
      </c>
      <c r="D78" s="223">
        <v>18122.675451993557</v>
      </c>
      <c r="E78" s="223">
        <v>94.236434084630446</v>
      </c>
      <c r="F78" s="224">
        <v>652.34299999999996</v>
      </c>
      <c r="G78" s="224">
        <v>9507.25</v>
      </c>
      <c r="H78" s="224">
        <v>86.374250000000004</v>
      </c>
      <c r="I78" s="224">
        <v>34.098250000000007</v>
      </c>
      <c r="J78" s="224">
        <v>72.774500000000003</v>
      </c>
      <c r="K78" s="225">
        <v>0.46675</v>
      </c>
      <c r="L78" s="225"/>
      <c r="M78" s="224">
        <v>120.82499999999999</v>
      </c>
      <c r="N78" s="226"/>
      <c r="O78" s="234">
        <v>0.62390485335117507</v>
      </c>
      <c r="P78" s="174"/>
      <c r="Q78" s="157"/>
      <c r="R78" s="160" t="s">
        <v>68</v>
      </c>
      <c r="S78" s="157">
        <v>0.7765770920617201</v>
      </c>
      <c r="T78" s="157">
        <v>0.72842194089174983</v>
      </c>
      <c r="U78" s="157">
        <v>0.72912970062736471</v>
      </c>
      <c r="V78" s="157">
        <v>0.63018513780329899</v>
      </c>
      <c r="W78" s="157">
        <v>0.65263207100190257</v>
      </c>
      <c r="X78" s="157">
        <v>0.64944289796736887</v>
      </c>
      <c r="Y78" s="157">
        <v>0.60706064121845771</v>
      </c>
      <c r="Z78" s="161"/>
      <c r="AA78" s="157">
        <f t="shared" si="4"/>
        <v>0.68192135451026614</v>
      </c>
      <c r="AB78" s="157">
        <f t="shared" si="5"/>
        <v>0.63483018699775706</v>
      </c>
      <c r="AC78" s="163"/>
      <c r="AD78" s="164"/>
      <c r="AE78" s="164"/>
      <c r="AF78" s="164"/>
      <c r="AG78" s="164"/>
      <c r="AH78" s="164"/>
      <c r="AI78" s="164"/>
    </row>
    <row r="79" spans="1:35" s="162" customFormat="1" ht="14.5" x14ac:dyDescent="0.35">
      <c r="A79" s="221"/>
      <c r="B79" s="222"/>
      <c r="C79" s="223"/>
      <c r="D79" s="223"/>
      <c r="E79" s="223"/>
      <c r="F79" s="224"/>
      <c r="G79" s="224"/>
      <c r="H79" s="224"/>
      <c r="I79" s="224"/>
      <c r="J79" s="224"/>
      <c r="K79" s="225"/>
      <c r="L79" s="225"/>
      <c r="M79" s="224"/>
      <c r="N79" s="226"/>
      <c r="O79" s="226"/>
      <c r="P79" s="213"/>
      <c r="Q79" s="157"/>
      <c r="R79" s="160"/>
      <c r="S79" s="157"/>
      <c r="T79" s="157"/>
      <c r="U79" s="157"/>
      <c r="V79" s="157"/>
      <c r="W79" s="157"/>
      <c r="X79" s="157"/>
      <c r="Y79" s="157"/>
      <c r="Z79" s="161"/>
      <c r="AA79" s="157"/>
      <c r="AB79" s="157"/>
      <c r="AC79" s="163"/>
      <c r="AD79" s="164"/>
      <c r="AE79" s="164"/>
      <c r="AF79" s="164"/>
      <c r="AG79" s="164"/>
      <c r="AH79" s="164"/>
      <c r="AI79" s="164"/>
    </row>
    <row r="80" spans="1:35" s="162" customFormat="1" x14ac:dyDescent="0.3">
      <c r="A80" s="169" t="s">
        <v>154</v>
      </c>
      <c r="B80" s="170" t="s">
        <v>98</v>
      </c>
      <c r="C80" s="171">
        <f>AVERAGE(C2:C78)</f>
        <v>5806.5572413863019</v>
      </c>
      <c r="D80" s="171">
        <f t="shared" ref="D80:M80" si="6">AVERAGE(D2:D78)</f>
        <v>133630.64143071088</v>
      </c>
      <c r="E80" s="171">
        <f t="shared" si="6"/>
        <v>1759.5402694644181</v>
      </c>
      <c r="F80" s="172">
        <f t="shared" si="6"/>
        <v>5193.7175519480525</v>
      </c>
      <c r="G80" s="172">
        <f t="shared" si="6"/>
        <v>46075.029220779223</v>
      </c>
      <c r="H80" s="172">
        <f t="shared" si="6"/>
        <v>466.42368409090921</v>
      </c>
      <c r="I80" s="172">
        <f t="shared" si="6"/>
        <v>152.28305519480509</v>
      </c>
      <c r="J80" s="172">
        <f t="shared" si="6"/>
        <v>169.40227922077926</v>
      </c>
      <c r="K80" s="173">
        <f t="shared" si="6"/>
        <v>0.62537987012986995</v>
      </c>
      <c r="L80" s="173"/>
      <c r="M80" s="172">
        <f t="shared" si="6"/>
        <v>578.09530274922088</v>
      </c>
      <c r="N80" s="172"/>
      <c r="O80" s="174">
        <v>0.91564376693083738</v>
      </c>
      <c r="P80" s="158"/>
      <c r="Q80" s="159"/>
      <c r="R80" s="175"/>
      <c r="S80" s="161"/>
      <c r="T80" s="161"/>
      <c r="U80" s="161"/>
      <c r="V80" s="161"/>
      <c r="W80" s="161"/>
      <c r="X80" s="161"/>
      <c r="Y80" s="176"/>
      <c r="Z80" s="161"/>
      <c r="AA80" s="161"/>
      <c r="AB80" s="161"/>
      <c r="AD80" s="218"/>
    </row>
    <row r="81" spans="1:31" x14ac:dyDescent="0.3">
      <c r="A81" s="177"/>
      <c r="B81" s="160"/>
      <c r="C81" s="155"/>
      <c r="D81" s="155"/>
      <c r="E81" s="155"/>
      <c r="F81" s="155"/>
      <c r="G81" s="155"/>
      <c r="H81" s="155"/>
      <c r="I81" s="155"/>
      <c r="J81" s="160"/>
      <c r="K81" s="160"/>
      <c r="L81" s="160"/>
      <c r="M81" s="158"/>
      <c r="N81" s="158"/>
      <c r="O81" s="158"/>
      <c r="P81" s="174"/>
      <c r="Q81" s="160"/>
      <c r="R81" s="178"/>
      <c r="S81" s="179"/>
      <c r="T81" s="179"/>
      <c r="U81" s="179"/>
      <c r="V81" s="179"/>
      <c r="W81" s="179"/>
      <c r="X81" s="179"/>
      <c r="Y81" s="180"/>
      <c r="Z81" s="181"/>
      <c r="AA81" s="179"/>
      <c r="AB81" s="179"/>
    </row>
    <row r="82" spans="1:31" x14ac:dyDescent="0.3">
      <c r="A82" s="178" t="s">
        <v>150</v>
      </c>
      <c r="B82" s="160"/>
      <c r="C82" s="160"/>
      <c r="D82" s="160"/>
      <c r="E82" s="160"/>
      <c r="F82" s="160"/>
      <c r="G82" s="160"/>
      <c r="H82" s="160"/>
      <c r="I82" s="160"/>
      <c r="J82" s="160"/>
      <c r="K82" s="160"/>
      <c r="L82" s="160"/>
      <c r="M82" s="158"/>
      <c r="N82" s="158"/>
      <c r="O82" s="174">
        <f>AVERAGE(O2:O78)</f>
        <v>0.8703723111023729</v>
      </c>
      <c r="P82" s="174"/>
      <c r="Q82" s="160"/>
      <c r="R82" s="178" t="s">
        <v>150</v>
      </c>
      <c r="S82" s="174">
        <f>AVERAGE(S2:S78)</f>
        <v>0.90337630605972474</v>
      </c>
      <c r="T82" s="174">
        <f t="shared" ref="T82:AB82" si="7">AVERAGE(T2:T78)</f>
        <v>0.84157971613297811</v>
      </c>
      <c r="U82" s="174">
        <f t="shared" si="7"/>
        <v>0.86781331579274179</v>
      </c>
      <c r="V82" s="174">
        <f t="shared" si="7"/>
        <v>0.85666578973669383</v>
      </c>
      <c r="W82" s="174">
        <f t="shared" si="7"/>
        <v>0.88129724160786382</v>
      </c>
      <c r="X82" s="174">
        <f t="shared" si="7"/>
        <v>0.91097575701487787</v>
      </c>
      <c r="Y82" s="174">
        <f t="shared" si="7"/>
        <v>0.88092708897260918</v>
      </c>
      <c r="Z82" s="174"/>
      <c r="AA82" s="174">
        <f t="shared" si="7"/>
        <v>0.87751931647392678</v>
      </c>
      <c r="AB82" s="174">
        <f t="shared" si="7"/>
        <v>0.88246646933301154</v>
      </c>
      <c r="AD82" s="217"/>
      <c r="AE82" s="217"/>
    </row>
    <row r="83" spans="1:31" x14ac:dyDescent="0.3">
      <c r="A83" s="178" t="s">
        <v>132</v>
      </c>
      <c r="B83" s="160"/>
      <c r="C83" s="160"/>
      <c r="D83" s="160"/>
      <c r="E83" s="160"/>
      <c r="F83" s="160"/>
      <c r="G83" s="160"/>
      <c r="H83" s="160"/>
      <c r="I83" s="160"/>
      <c r="J83" s="160"/>
      <c r="K83" s="160"/>
      <c r="L83" s="160"/>
      <c r="M83" s="158"/>
      <c r="N83" s="158"/>
      <c r="O83" s="174">
        <f>MEDIAN(O2:O78)</f>
        <v>0.87499494853699344</v>
      </c>
      <c r="P83" s="174"/>
      <c r="Q83" s="160"/>
      <c r="R83" s="182" t="s">
        <v>132</v>
      </c>
      <c r="S83" s="214">
        <f>MEDIAN(S2:S78)</f>
        <v>0.91430333437605293</v>
      </c>
      <c r="T83" s="214">
        <f t="shared" ref="T83:AB83" si="8">MEDIAN(T2:T78)</f>
        <v>0.83333837348090689</v>
      </c>
      <c r="U83" s="214">
        <f t="shared" si="8"/>
        <v>0.88525045560465421</v>
      </c>
      <c r="V83" s="214">
        <f t="shared" si="8"/>
        <v>0.85770795918606857</v>
      </c>
      <c r="W83" s="214">
        <f t="shared" si="8"/>
        <v>0.88652251490144229</v>
      </c>
      <c r="X83" s="214">
        <f t="shared" si="8"/>
        <v>0.90385444038474871</v>
      </c>
      <c r="Y83" s="214">
        <f t="shared" si="8"/>
        <v>0.883577725017612</v>
      </c>
      <c r="Z83" s="214"/>
      <c r="AA83" s="214">
        <f t="shared" si="8"/>
        <v>0.89079691429010377</v>
      </c>
      <c r="AB83" s="214">
        <f t="shared" si="8"/>
        <v>0.87591191262832513</v>
      </c>
      <c r="AE83" s="217"/>
    </row>
    <row r="84" spans="1:31" x14ac:dyDescent="0.3">
      <c r="A84" s="178" t="s">
        <v>133</v>
      </c>
      <c r="B84" s="160"/>
      <c r="C84" s="160"/>
      <c r="D84" s="160"/>
      <c r="E84" s="160"/>
      <c r="F84" s="160"/>
      <c r="G84" s="160"/>
      <c r="H84" s="160"/>
      <c r="I84" s="160"/>
      <c r="J84" s="160"/>
      <c r="K84" s="160"/>
      <c r="L84" s="160"/>
      <c r="M84" s="158"/>
      <c r="N84" s="158"/>
      <c r="O84" s="174">
        <f>STDEV(O2:O78)</f>
        <v>0.17757053124392363</v>
      </c>
      <c r="P84" s="174"/>
      <c r="Q84" s="160"/>
      <c r="R84" s="178" t="s">
        <v>133</v>
      </c>
      <c r="S84" s="174">
        <f>STDEV(S2:S78)</f>
        <v>0.18615906754178577</v>
      </c>
      <c r="T84" s="174">
        <f t="shared" ref="T84:AB84" si="9">STDEV(T2:T78)</f>
        <v>0.16420493124633423</v>
      </c>
      <c r="U84" s="174">
        <f t="shared" si="9"/>
        <v>0.15718238460693049</v>
      </c>
      <c r="V84" s="174">
        <f t="shared" si="9"/>
        <v>0.15447663745208809</v>
      </c>
      <c r="W84" s="174">
        <f t="shared" si="9"/>
        <v>0.1758180794076552</v>
      </c>
      <c r="X84" s="174">
        <f t="shared" si="9"/>
        <v>0.19988571017809434</v>
      </c>
      <c r="Y84" s="174">
        <f t="shared" si="9"/>
        <v>0.21229074955059926</v>
      </c>
      <c r="Z84" s="174"/>
      <c r="AA84" s="174">
        <f t="shared" si="9"/>
        <v>0.15233498237520895</v>
      </c>
      <c r="AB84" s="174">
        <f t="shared" si="9"/>
        <v>0.17329757106773588</v>
      </c>
      <c r="AE84" s="252"/>
    </row>
    <row r="85" spans="1:31" x14ac:dyDescent="0.3">
      <c r="A85" s="178" t="s">
        <v>151</v>
      </c>
      <c r="B85" s="160"/>
      <c r="C85" s="160"/>
      <c r="D85" s="160"/>
      <c r="E85" s="160"/>
      <c r="F85" s="160"/>
      <c r="G85" s="160"/>
      <c r="H85" s="160"/>
      <c r="I85" s="160"/>
      <c r="J85" s="160"/>
      <c r="K85" s="160"/>
      <c r="L85" s="160"/>
      <c r="M85" s="160"/>
      <c r="N85" s="160"/>
      <c r="O85" s="174">
        <f>MIN(O2:O78)</f>
        <v>0.46777944573900365</v>
      </c>
      <c r="P85" s="160"/>
      <c r="Q85" s="160"/>
      <c r="R85" s="178" t="s">
        <v>151</v>
      </c>
      <c r="S85" s="174">
        <f>MIN(S2:S78)</f>
        <v>0.57835109655607431</v>
      </c>
      <c r="T85" s="174">
        <f t="shared" ref="T85:AB85" si="10">MIN(T2:T78)</f>
        <v>0.40182478595882631</v>
      </c>
      <c r="U85" s="174">
        <f t="shared" si="10"/>
        <v>0.53288701543703387</v>
      </c>
      <c r="V85" s="174">
        <f t="shared" si="10"/>
        <v>0.55297331772465275</v>
      </c>
      <c r="W85" s="174">
        <f t="shared" si="10"/>
        <v>0.47474545505343596</v>
      </c>
      <c r="X85" s="174">
        <f t="shared" si="10"/>
        <v>0.46735357904122671</v>
      </c>
      <c r="Y85" s="174">
        <f t="shared" si="10"/>
        <v>0.40418648861802814</v>
      </c>
      <c r="Z85" s="174"/>
      <c r="AA85" s="174">
        <f t="shared" si="10"/>
        <v>0.57230463511312479</v>
      </c>
      <c r="AB85" s="174">
        <f t="shared" si="10"/>
        <v>0.4748147101093359</v>
      </c>
      <c r="AE85" s="217"/>
    </row>
    <row r="86" spans="1:31" x14ac:dyDescent="0.3">
      <c r="A86" s="178" t="s">
        <v>152</v>
      </c>
      <c r="B86" s="160"/>
      <c r="C86" s="160"/>
      <c r="D86" s="160"/>
      <c r="E86" s="160"/>
      <c r="F86" s="160"/>
      <c r="G86" s="160"/>
      <c r="H86" s="160"/>
      <c r="I86" s="160"/>
      <c r="J86" s="160"/>
      <c r="K86" s="160"/>
      <c r="L86" s="160"/>
      <c r="M86" s="160"/>
      <c r="N86" s="160"/>
      <c r="O86" s="174">
        <f>MAX(O2:O78)</f>
        <v>1.2536352663014656</v>
      </c>
      <c r="P86" s="160"/>
      <c r="Q86" s="160"/>
      <c r="R86" s="178" t="s">
        <v>152</v>
      </c>
      <c r="S86" s="174">
        <f>MAX(S2:S78)</f>
        <v>1.4869238552295809</v>
      </c>
      <c r="T86" s="174">
        <f t="shared" ref="T86:AB86" si="11">MAX(T2:T78)</f>
        <v>1.2793699135175962</v>
      </c>
      <c r="U86" s="174">
        <f t="shared" si="11"/>
        <v>1.3662186747086391</v>
      </c>
      <c r="V86" s="174">
        <f t="shared" si="11"/>
        <v>1.2187836116600483</v>
      </c>
      <c r="W86" s="174">
        <f t="shared" si="11"/>
        <v>1.2302321627111574</v>
      </c>
      <c r="X86" s="174">
        <f t="shared" si="11"/>
        <v>1.4221651084611775</v>
      </c>
      <c r="Y86" s="174">
        <f t="shared" si="11"/>
        <v>1.5080178635383723</v>
      </c>
      <c r="Z86" s="174"/>
      <c r="AA86" s="174">
        <f t="shared" si="11"/>
        <v>1.2477328478597858</v>
      </c>
      <c r="AB86" s="174">
        <f t="shared" si="11"/>
        <v>1.2789667647710961</v>
      </c>
      <c r="AE86" s="217"/>
    </row>
    <row r="87" spans="1:31" x14ac:dyDescent="0.3">
      <c r="A87" s="177"/>
      <c r="B87" s="160"/>
      <c r="C87" s="160"/>
      <c r="D87" s="160"/>
      <c r="E87" s="160"/>
      <c r="F87" s="160"/>
      <c r="G87" s="160"/>
      <c r="H87" s="160"/>
      <c r="I87" s="160"/>
      <c r="J87" s="160"/>
      <c r="K87" s="160"/>
      <c r="L87" s="160"/>
      <c r="M87" s="160"/>
      <c r="N87" s="160"/>
      <c r="O87" s="160"/>
      <c r="P87" s="160"/>
      <c r="Q87" s="160"/>
      <c r="R87" s="160"/>
      <c r="S87" s="160"/>
      <c r="T87" s="160"/>
      <c r="U87" s="160"/>
      <c r="V87" s="160"/>
      <c r="W87" s="160"/>
      <c r="X87" s="160"/>
      <c r="Y87" s="160"/>
      <c r="Z87" s="183"/>
      <c r="AA87" s="183"/>
      <c r="AB87" s="183"/>
    </row>
    <row r="88" spans="1:31" x14ac:dyDescent="0.3">
      <c r="A88" s="177"/>
      <c r="B88" s="160"/>
      <c r="C88" s="160"/>
      <c r="D88" s="160"/>
      <c r="E88" s="160"/>
      <c r="F88" s="160"/>
      <c r="G88" s="160"/>
      <c r="H88" s="160"/>
      <c r="I88" s="160"/>
      <c r="J88" s="160"/>
      <c r="K88" s="160"/>
      <c r="L88" s="160"/>
      <c r="M88" s="160"/>
      <c r="N88" s="160"/>
      <c r="O88" s="160"/>
      <c r="P88" s="160"/>
      <c r="Q88" s="160"/>
      <c r="R88" s="160"/>
      <c r="S88" s="160"/>
      <c r="T88" s="160"/>
      <c r="U88" s="160"/>
      <c r="V88" s="160"/>
      <c r="W88" s="160"/>
      <c r="X88" s="160"/>
      <c r="Y88" s="160"/>
      <c r="Z88" s="183"/>
      <c r="AA88" s="183"/>
      <c r="AB88" s="183"/>
    </row>
    <row r="89" spans="1:31" x14ac:dyDescent="0.3">
      <c r="A89" s="187" t="s">
        <v>153</v>
      </c>
      <c r="B89" s="160"/>
      <c r="C89" s="198"/>
      <c r="D89" s="198"/>
      <c r="E89" s="198"/>
      <c r="F89" s="198"/>
      <c r="G89" s="198"/>
      <c r="H89" s="198"/>
      <c r="I89" s="198"/>
      <c r="J89" s="198"/>
      <c r="K89" s="198"/>
      <c r="L89" s="198"/>
      <c r="M89" s="198"/>
      <c r="N89" s="160"/>
      <c r="O89" s="160"/>
      <c r="P89" s="160"/>
      <c r="Q89" s="160"/>
      <c r="R89" s="184" t="s">
        <v>69</v>
      </c>
      <c r="S89" s="215">
        <v>0.88901070553439676</v>
      </c>
      <c r="T89" s="215"/>
      <c r="U89" s="215"/>
      <c r="V89" s="215"/>
      <c r="W89" s="215"/>
      <c r="X89" s="185"/>
      <c r="Y89" s="185"/>
      <c r="Z89" s="185"/>
      <c r="AA89" s="186"/>
      <c r="AB89" s="185"/>
    </row>
    <row r="90" spans="1:31" x14ac:dyDescent="0.3">
      <c r="A90" s="177"/>
      <c r="B90" s="160"/>
      <c r="C90" s="160"/>
      <c r="D90" s="160"/>
      <c r="E90" s="160"/>
      <c r="F90" s="160"/>
      <c r="G90" s="160"/>
      <c r="H90" s="160"/>
      <c r="I90" s="160"/>
      <c r="J90" s="160"/>
      <c r="K90" s="160"/>
      <c r="L90" s="160"/>
      <c r="M90" s="160"/>
      <c r="N90" s="160"/>
      <c r="O90" s="160"/>
      <c r="P90" s="160"/>
      <c r="Q90" s="160"/>
      <c r="R90" s="184" t="s">
        <v>70</v>
      </c>
      <c r="S90" s="215">
        <v>1.1535948432355949</v>
      </c>
      <c r="T90" s="215">
        <v>1.1026561252246148</v>
      </c>
      <c r="U90" s="215">
        <v>1.0381965141499641</v>
      </c>
      <c r="V90" s="215"/>
      <c r="W90" s="215"/>
      <c r="X90" s="185"/>
      <c r="Y90" s="184"/>
      <c r="Z90" s="184"/>
      <c r="AA90" s="184"/>
      <c r="AB90" s="184"/>
    </row>
    <row r="91" spans="1:31" x14ac:dyDescent="0.3">
      <c r="A91" s="177"/>
      <c r="B91" s="160"/>
      <c r="C91" s="160"/>
      <c r="D91" s="160"/>
      <c r="E91" s="160"/>
      <c r="F91" s="160"/>
      <c r="G91" s="160"/>
      <c r="H91" s="160"/>
      <c r="I91" s="160"/>
      <c r="J91" s="160"/>
      <c r="K91" s="160"/>
      <c r="L91" s="160"/>
      <c r="M91" s="160"/>
      <c r="N91" s="160"/>
      <c r="O91" s="160"/>
      <c r="P91" s="160"/>
      <c r="Q91" s="160"/>
      <c r="R91" s="184" t="s">
        <v>71</v>
      </c>
      <c r="S91" s="215">
        <v>0.65657330223420562</v>
      </c>
      <c r="T91" s="215">
        <v>0.68692528145655563</v>
      </c>
      <c r="U91" s="215">
        <v>0.59346021236109225</v>
      </c>
      <c r="V91" s="215"/>
      <c r="W91" s="215"/>
      <c r="X91" s="185"/>
      <c r="Y91" s="184"/>
      <c r="Z91" s="184"/>
      <c r="AA91" s="184"/>
      <c r="AB91" s="184"/>
    </row>
    <row r="92" spans="1:31" x14ac:dyDescent="0.3">
      <c r="B92" s="160"/>
      <c r="C92" s="160"/>
      <c r="D92" s="160"/>
      <c r="E92" s="160"/>
      <c r="F92" s="160"/>
      <c r="G92" s="160"/>
      <c r="H92" s="160"/>
      <c r="I92" s="160"/>
      <c r="J92" s="160"/>
      <c r="K92" s="160"/>
      <c r="L92" s="160"/>
      <c r="M92" s="160"/>
      <c r="N92" s="160"/>
      <c r="O92" s="160"/>
      <c r="P92" s="160"/>
      <c r="Q92" s="160"/>
      <c r="R92" s="184" t="s">
        <v>72</v>
      </c>
      <c r="S92" s="215">
        <v>1.6112927467366776</v>
      </c>
      <c r="T92" s="215">
        <v>1.2317422331199261</v>
      </c>
      <c r="U92" s="215">
        <v>0.94402128159009402</v>
      </c>
      <c r="V92" s="215">
        <v>1.0387793554501141</v>
      </c>
      <c r="W92" s="215"/>
      <c r="X92" s="185"/>
      <c r="Y92" s="184"/>
      <c r="Z92" s="184"/>
      <c r="AA92" s="184"/>
      <c r="AB92" s="184"/>
    </row>
    <row r="93" spans="1:31" x14ac:dyDescent="0.3">
      <c r="A93" s="177"/>
      <c r="B93" s="160"/>
      <c r="C93" s="160"/>
      <c r="D93" s="160"/>
      <c r="E93" s="160"/>
      <c r="F93" s="160"/>
      <c r="G93" s="160"/>
      <c r="H93" s="160"/>
      <c r="I93" s="160"/>
      <c r="J93" s="160"/>
      <c r="K93" s="160"/>
      <c r="L93" s="160"/>
      <c r="M93" s="160"/>
      <c r="N93" s="160"/>
      <c r="O93" s="160"/>
      <c r="P93" s="160"/>
      <c r="Q93" s="160"/>
      <c r="R93" s="184" t="s">
        <v>73</v>
      </c>
      <c r="S93" s="215">
        <v>0.79518600022117503</v>
      </c>
      <c r="T93" s="215">
        <v>0.57831182998699571</v>
      </c>
      <c r="U93" s="215"/>
      <c r="V93" s="215"/>
      <c r="W93" s="215"/>
      <c r="X93" s="185"/>
      <c r="Y93" s="184"/>
      <c r="Z93" s="184"/>
      <c r="AA93" s="184"/>
      <c r="AB93" s="184"/>
    </row>
    <row r="94" spans="1:31" x14ac:dyDescent="0.3">
      <c r="A94" s="177"/>
      <c r="B94" s="160"/>
      <c r="C94" s="160"/>
      <c r="D94" s="160"/>
      <c r="E94" s="160"/>
      <c r="F94" s="160"/>
      <c r="G94" s="160"/>
      <c r="H94" s="160"/>
      <c r="I94" s="160"/>
      <c r="J94" s="160"/>
      <c r="K94" s="160"/>
      <c r="L94" s="160"/>
      <c r="M94" s="160"/>
      <c r="N94" s="160"/>
      <c r="O94" s="160"/>
      <c r="P94" s="160"/>
      <c r="Q94" s="160"/>
      <c r="R94" s="184" t="s">
        <v>74</v>
      </c>
      <c r="S94" s="215">
        <v>0.61923378089269343</v>
      </c>
      <c r="T94" s="215"/>
      <c r="U94" s="215"/>
      <c r="V94" s="215"/>
      <c r="W94" s="215"/>
      <c r="X94" s="185"/>
      <c r="Y94" s="184"/>
      <c r="Z94" s="184"/>
      <c r="AA94" s="184"/>
      <c r="AB94" s="184"/>
    </row>
    <row r="95" spans="1:31" x14ac:dyDescent="0.3">
      <c r="A95" s="177"/>
      <c r="B95" s="160"/>
      <c r="C95" s="160"/>
      <c r="D95" s="160"/>
      <c r="E95" s="160"/>
      <c r="F95" s="160"/>
      <c r="G95" s="160"/>
      <c r="H95" s="160"/>
      <c r="I95" s="160"/>
      <c r="J95" s="160"/>
      <c r="K95" s="160"/>
      <c r="L95" s="160"/>
      <c r="M95" s="160"/>
      <c r="N95" s="160"/>
      <c r="O95" s="160"/>
      <c r="P95" s="160"/>
      <c r="Q95" s="160"/>
      <c r="R95" s="188"/>
      <c r="S95" s="185"/>
      <c r="T95" s="185"/>
      <c r="U95" s="185"/>
      <c r="V95" s="185"/>
      <c r="W95" s="185"/>
      <c r="X95" s="185"/>
      <c r="Y95" s="184"/>
      <c r="Z95" s="184"/>
      <c r="AA95" s="184"/>
      <c r="AB95" s="184"/>
    </row>
    <row r="96" spans="1:31" x14ac:dyDescent="0.3">
      <c r="V96" s="190"/>
      <c r="W96" s="190"/>
      <c r="X96" s="190"/>
      <c r="Y96" s="190"/>
      <c r="Z96" s="190"/>
    </row>
    <row r="97" spans="22:26" x14ac:dyDescent="0.3">
      <c r="Y97" s="191"/>
      <c r="Z97" s="190"/>
    </row>
    <row r="98" spans="22:26" x14ac:dyDescent="0.3">
      <c r="Y98" s="191"/>
      <c r="Z98" s="190"/>
    </row>
    <row r="99" spans="22:26" x14ac:dyDescent="0.3">
      <c r="Y99" s="191"/>
    </row>
    <row r="100" spans="22:26" x14ac:dyDescent="0.3">
      <c r="Y100" s="191"/>
    </row>
    <row r="101" spans="22:26" x14ac:dyDescent="0.3">
      <c r="Y101" s="191"/>
    </row>
    <row r="102" spans="22:26" x14ac:dyDescent="0.3">
      <c r="Y102" s="191"/>
    </row>
    <row r="103" spans="22:26" x14ac:dyDescent="0.3">
      <c r="Y103" s="191"/>
    </row>
    <row r="104" spans="22:26" x14ac:dyDescent="0.3">
      <c r="V104" s="190"/>
      <c r="W104" s="190"/>
      <c r="X104" s="190"/>
      <c r="Y104" s="190"/>
    </row>
    <row r="105" spans="22:26" x14ac:dyDescent="0.3">
      <c r="V105" s="190"/>
      <c r="W105" s="190"/>
      <c r="X105" s="190"/>
      <c r="Y105" s="190"/>
    </row>
    <row r="106" spans="22:26" x14ac:dyDescent="0.3">
      <c r="V106" s="190"/>
      <c r="W106" s="190"/>
      <c r="X106" s="190"/>
      <c r="Y106" s="190"/>
    </row>
    <row r="107" spans="22:26" x14ac:dyDescent="0.3">
      <c r="V107" s="190"/>
      <c r="W107" s="190"/>
      <c r="X107" s="190"/>
      <c r="Y107" s="190"/>
    </row>
    <row r="108" spans="22:26" x14ac:dyDescent="0.3">
      <c r="V108" s="190"/>
      <c r="W108" s="190"/>
    </row>
  </sheetData>
  <sortState xmlns:xlrd2="http://schemas.microsoft.com/office/spreadsheetml/2017/richdata2" ref="R2:AB78">
    <sortCondition ref="R2:R78"/>
  </sortState>
  <pageMargins left="0.7" right="0.7" top="0.75" bottom="0.75" header="0.3" footer="0.3"/>
  <pageSetup paperSize="9" orientation="portrait" r:id="rId1"/>
  <ignoredErrors>
    <ignoredError sqref="S82:Y86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9B492-A446-44EE-B7A0-9912C3E47FA8}">
  <dimension ref="A1:N554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38.81640625" bestFit="1" customWidth="1"/>
    <col min="11" max="11" width="9.26953125" bestFit="1" customWidth="1"/>
    <col min="12" max="12" width="9.26953125" customWidth="1"/>
    <col min="13" max="13" width="16.453125" customWidth="1"/>
    <col min="14" max="14" width="8.90625" bestFit="1" customWidth="1"/>
  </cols>
  <sheetData>
    <row r="1" spans="1:14" ht="43.5" x14ac:dyDescent="0.35">
      <c r="A1" s="251" t="s">
        <v>185</v>
      </c>
      <c r="B1" s="251" t="s">
        <v>77</v>
      </c>
      <c r="C1" s="251" t="s">
        <v>191</v>
      </c>
      <c r="D1" s="251" t="s">
        <v>192</v>
      </c>
      <c r="E1" s="251" t="s">
        <v>193</v>
      </c>
      <c r="F1" s="251" t="s">
        <v>140</v>
      </c>
      <c r="G1" s="251" t="s">
        <v>141</v>
      </c>
      <c r="H1" s="251" t="s">
        <v>212</v>
      </c>
      <c r="I1" s="251" t="s">
        <v>213</v>
      </c>
      <c r="J1" s="251" t="s">
        <v>214</v>
      </c>
      <c r="K1" s="251" t="s">
        <v>194</v>
      </c>
      <c r="L1" s="251"/>
      <c r="M1" s="251" t="s">
        <v>116</v>
      </c>
    </row>
    <row r="2" spans="1:14" x14ac:dyDescent="0.35">
      <c r="A2" s="6" t="s">
        <v>1</v>
      </c>
      <c r="B2">
        <v>2012</v>
      </c>
      <c r="C2">
        <v>917.7</v>
      </c>
      <c r="D2">
        <v>11098.406740869566</v>
      </c>
      <c r="E2">
        <v>160.6</v>
      </c>
      <c r="F2">
        <v>917.1</v>
      </c>
      <c r="G2">
        <v>5154</v>
      </c>
      <c r="H2">
        <v>68.391999999999996</v>
      </c>
      <c r="I2">
        <v>22.318000000000001</v>
      </c>
      <c r="J2">
        <v>0</v>
      </c>
      <c r="K2">
        <v>0.79800000000000004</v>
      </c>
      <c r="M2">
        <v>78.03</v>
      </c>
      <c r="N2" s="250"/>
    </row>
    <row r="3" spans="1:14" x14ac:dyDescent="0.35">
      <c r="A3" s="6" t="s">
        <v>173</v>
      </c>
      <c r="B3">
        <v>2012</v>
      </c>
      <c r="C3">
        <v>3870.6</v>
      </c>
      <c r="D3">
        <v>75244.665893913043</v>
      </c>
      <c r="E3">
        <v>146.80000000000001</v>
      </c>
      <c r="F3">
        <v>1305.5</v>
      </c>
      <c r="G3">
        <v>49497</v>
      </c>
      <c r="H3">
        <v>408.72399999999999</v>
      </c>
      <c r="I3">
        <v>244.947</v>
      </c>
      <c r="J3">
        <v>266.983</v>
      </c>
      <c r="K3">
        <v>0.19500000000000001</v>
      </c>
      <c r="M3">
        <v>586.86</v>
      </c>
      <c r="N3" s="250"/>
    </row>
    <row r="4" spans="1:14" x14ac:dyDescent="0.35">
      <c r="A4" s="6" t="s">
        <v>2</v>
      </c>
      <c r="B4">
        <v>2012</v>
      </c>
      <c r="C4">
        <v>19064.3</v>
      </c>
      <c r="D4">
        <v>311918.74601217388</v>
      </c>
      <c r="E4">
        <v>5168.8999999999996</v>
      </c>
      <c r="F4">
        <v>7562.9</v>
      </c>
      <c r="G4">
        <v>185272</v>
      </c>
      <c r="H4">
        <v>1993.6</v>
      </c>
      <c r="I4">
        <v>846</v>
      </c>
      <c r="J4">
        <v>160.6</v>
      </c>
      <c r="K4">
        <v>0.25900000000000001</v>
      </c>
      <c r="M4">
        <v>2402.39</v>
      </c>
      <c r="N4" s="250"/>
    </row>
    <row r="5" spans="1:14" x14ac:dyDescent="0.35">
      <c r="A5" s="6" t="s">
        <v>3</v>
      </c>
      <c r="B5">
        <v>2012</v>
      </c>
      <c r="C5">
        <v>81501.399999999994</v>
      </c>
      <c r="D5">
        <v>1485391.5524956523</v>
      </c>
      <c r="E5">
        <v>27194.9</v>
      </c>
      <c r="F5">
        <v>71632.5</v>
      </c>
      <c r="G5">
        <v>449630</v>
      </c>
      <c r="H5">
        <v>5655</v>
      </c>
      <c r="I5">
        <v>1324</v>
      </c>
      <c r="J5">
        <v>3714.3</v>
      </c>
      <c r="K5">
        <v>0.68400000000000005</v>
      </c>
      <c r="M5">
        <v>7233.57</v>
      </c>
      <c r="N5" s="250"/>
    </row>
    <row r="6" spans="1:14" x14ac:dyDescent="0.35">
      <c r="A6" s="6" t="s">
        <v>174</v>
      </c>
      <c r="B6">
        <v>2012</v>
      </c>
      <c r="C6">
        <v>53491.5</v>
      </c>
      <c r="D6">
        <v>1228129.9508469566</v>
      </c>
      <c r="E6">
        <v>31428.2</v>
      </c>
      <c r="F6">
        <v>64229.8</v>
      </c>
      <c r="G6">
        <v>408261</v>
      </c>
      <c r="H6">
        <v>4602.116</v>
      </c>
      <c r="I6">
        <v>1209.383</v>
      </c>
      <c r="J6">
        <v>642.29999999999995</v>
      </c>
      <c r="K6">
        <v>0.71099999999999997</v>
      </c>
      <c r="M6">
        <v>5298.38</v>
      </c>
      <c r="N6" s="250"/>
    </row>
    <row r="7" spans="1:14" x14ac:dyDescent="0.35">
      <c r="A7" s="6" t="s">
        <v>4</v>
      </c>
      <c r="B7">
        <v>2012</v>
      </c>
      <c r="C7">
        <v>557.6</v>
      </c>
      <c r="D7">
        <v>5136.5055547826087</v>
      </c>
      <c r="E7">
        <v>78.900000000000006</v>
      </c>
      <c r="F7">
        <v>686.3</v>
      </c>
      <c r="G7">
        <v>1773</v>
      </c>
      <c r="H7">
        <v>26.925000000000001</v>
      </c>
      <c r="I7">
        <v>6.8979999999999997</v>
      </c>
      <c r="J7">
        <v>0</v>
      </c>
      <c r="K7">
        <v>0.98899999999999999</v>
      </c>
      <c r="M7">
        <v>29.9</v>
      </c>
      <c r="N7" s="250"/>
    </row>
    <row r="8" spans="1:14" x14ac:dyDescent="0.35">
      <c r="A8" s="6" t="s">
        <v>5</v>
      </c>
      <c r="B8">
        <v>2012</v>
      </c>
      <c r="C8">
        <v>1976.2</v>
      </c>
      <c r="D8">
        <v>45787.978320000002</v>
      </c>
      <c r="E8">
        <v>100.1</v>
      </c>
      <c r="F8">
        <v>1028.7</v>
      </c>
      <c r="G8">
        <v>23851</v>
      </c>
      <c r="H8">
        <v>239.2</v>
      </c>
      <c r="I8">
        <v>101</v>
      </c>
      <c r="J8">
        <v>10.5</v>
      </c>
      <c r="K8">
        <v>0.23499999999999999</v>
      </c>
      <c r="M8">
        <v>285.64999999999998</v>
      </c>
      <c r="N8" s="250"/>
    </row>
    <row r="9" spans="1:14" x14ac:dyDescent="0.35">
      <c r="A9" s="6" t="s">
        <v>6</v>
      </c>
      <c r="B9">
        <v>2012</v>
      </c>
      <c r="C9">
        <v>1163.2</v>
      </c>
      <c r="D9">
        <v>14124.320495652175</v>
      </c>
      <c r="E9">
        <v>718.5</v>
      </c>
      <c r="F9">
        <v>1013.7</v>
      </c>
      <c r="G9">
        <v>3755</v>
      </c>
      <c r="H9">
        <v>50.189</v>
      </c>
      <c r="I9">
        <v>2.9260000000000002</v>
      </c>
      <c r="J9">
        <v>0</v>
      </c>
      <c r="K9">
        <v>0.998</v>
      </c>
      <c r="M9">
        <v>51.45</v>
      </c>
      <c r="N9" s="250"/>
    </row>
    <row r="10" spans="1:14" x14ac:dyDescent="0.35">
      <c r="A10" s="6" t="s">
        <v>7</v>
      </c>
      <c r="B10">
        <v>2012</v>
      </c>
      <c r="C10">
        <v>1440.1</v>
      </c>
      <c r="D10">
        <v>32290.061833043477</v>
      </c>
      <c r="E10">
        <v>40.5</v>
      </c>
      <c r="F10">
        <v>798.6</v>
      </c>
      <c r="G10">
        <v>10365</v>
      </c>
      <c r="H10">
        <v>149.423</v>
      </c>
      <c r="I10">
        <v>108.749</v>
      </c>
      <c r="J10">
        <v>0</v>
      </c>
      <c r="K10">
        <v>0.41199999999999998</v>
      </c>
      <c r="M10">
        <v>196.37</v>
      </c>
      <c r="N10" s="250"/>
    </row>
    <row r="11" spans="1:14" x14ac:dyDescent="0.35">
      <c r="A11" s="6" t="s">
        <v>8</v>
      </c>
      <c r="B11">
        <v>2012</v>
      </c>
      <c r="C11">
        <v>1185.3</v>
      </c>
      <c r="D11">
        <v>21333.216199999999</v>
      </c>
      <c r="E11">
        <v>122.3</v>
      </c>
      <c r="F11">
        <v>469.9</v>
      </c>
      <c r="G11">
        <v>7566</v>
      </c>
      <c r="H11">
        <v>96.01</v>
      </c>
      <c r="I11">
        <v>69.037999999999997</v>
      </c>
      <c r="J11">
        <v>0</v>
      </c>
      <c r="K11">
        <v>0.437</v>
      </c>
      <c r="M11">
        <v>125.82</v>
      </c>
      <c r="N11" s="250"/>
    </row>
    <row r="12" spans="1:14" x14ac:dyDescent="0.35">
      <c r="A12" s="6" t="s">
        <v>9</v>
      </c>
      <c r="B12">
        <v>2012</v>
      </c>
      <c r="C12">
        <v>1836.4</v>
      </c>
      <c r="D12">
        <v>23526.276697391306</v>
      </c>
      <c r="E12">
        <v>582.4</v>
      </c>
      <c r="F12">
        <v>878.4</v>
      </c>
      <c r="G12">
        <v>9405</v>
      </c>
      <c r="H12">
        <v>143.37299999999999</v>
      </c>
      <c r="I12">
        <v>1.9059999999999999</v>
      </c>
      <c r="J12">
        <v>0</v>
      </c>
      <c r="K12">
        <v>0.70699999999999996</v>
      </c>
      <c r="M12">
        <v>144.19999999999999</v>
      </c>
      <c r="N12" s="250"/>
    </row>
    <row r="13" spans="1:14" x14ac:dyDescent="0.35">
      <c r="A13" s="6" t="s">
        <v>10</v>
      </c>
      <c r="B13">
        <v>2012</v>
      </c>
      <c r="C13">
        <v>30737.200000000001</v>
      </c>
      <c r="D13">
        <v>526931.77017913049</v>
      </c>
      <c r="E13">
        <v>474.8</v>
      </c>
      <c r="F13">
        <v>6302.9</v>
      </c>
      <c r="G13">
        <v>356263</v>
      </c>
      <c r="H13">
        <v>2511.4720000000002</v>
      </c>
      <c r="I13">
        <v>1769.1690000000001</v>
      </c>
      <c r="J13">
        <v>1330.0540000000001</v>
      </c>
      <c r="K13">
        <v>0.09</v>
      </c>
      <c r="M13">
        <v>3635.87</v>
      </c>
      <c r="N13" s="250"/>
    </row>
    <row r="14" spans="1:14" x14ac:dyDescent="0.35">
      <c r="A14" s="6" t="s">
        <v>11</v>
      </c>
      <c r="B14">
        <v>2012</v>
      </c>
      <c r="C14">
        <v>2521.3000000000002</v>
      </c>
      <c r="D14">
        <v>79597.559427826083</v>
      </c>
      <c r="E14">
        <v>982.2</v>
      </c>
      <c r="F14">
        <v>2847</v>
      </c>
      <c r="G14">
        <v>15775</v>
      </c>
      <c r="H14">
        <v>261.3</v>
      </c>
      <c r="I14">
        <v>68</v>
      </c>
      <c r="J14">
        <v>761.69999999999993</v>
      </c>
      <c r="K14">
        <v>0.71599999999999997</v>
      </c>
      <c r="M14">
        <v>497.16</v>
      </c>
      <c r="N14" s="250"/>
    </row>
    <row r="15" spans="1:14" x14ac:dyDescent="0.35">
      <c r="A15" s="6" t="s">
        <v>12</v>
      </c>
      <c r="B15">
        <v>2012</v>
      </c>
      <c r="C15">
        <v>938.2</v>
      </c>
      <c r="D15">
        <v>10722.515210434784</v>
      </c>
      <c r="E15">
        <v>24.3</v>
      </c>
      <c r="F15">
        <v>599.29999999999995</v>
      </c>
      <c r="G15">
        <v>4828</v>
      </c>
      <c r="H15">
        <v>67.643000000000001</v>
      </c>
      <c r="I15">
        <v>0</v>
      </c>
      <c r="J15">
        <v>0</v>
      </c>
      <c r="K15">
        <v>0.81899999999999995</v>
      </c>
      <c r="M15">
        <v>67.64</v>
      </c>
      <c r="N15" s="250"/>
    </row>
    <row r="16" spans="1:14" x14ac:dyDescent="0.35">
      <c r="A16" s="6" t="s">
        <v>13</v>
      </c>
      <c r="B16">
        <v>2012</v>
      </c>
      <c r="C16">
        <v>2739.5</v>
      </c>
      <c r="D16">
        <v>63206.678747826089</v>
      </c>
      <c r="E16">
        <v>455</v>
      </c>
      <c r="F16">
        <v>2834.4</v>
      </c>
      <c r="G16">
        <v>24760</v>
      </c>
      <c r="H16">
        <v>252.96600000000001</v>
      </c>
      <c r="I16">
        <v>18.100000000000001</v>
      </c>
      <c r="J16">
        <v>0</v>
      </c>
      <c r="K16">
        <v>0.56499999999999995</v>
      </c>
      <c r="M16">
        <v>260.77999999999997</v>
      </c>
      <c r="N16" s="250"/>
    </row>
    <row r="17" spans="1:14" x14ac:dyDescent="0.35">
      <c r="A17" s="6" t="s">
        <v>14</v>
      </c>
      <c r="B17">
        <v>2012</v>
      </c>
      <c r="C17">
        <v>167.1</v>
      </c>
      <c r="D17">
        <v>1675.930831304348</v>
      </c>
      <c r="E17">
        <v>72.2</v>
      </c>
      <c r="F17">
        <v>134.80000000000001</v>
      </c>
      <c r="G17">
        <v>742</v>
      </c>
      <c r="H17">
        <v>15.05</v>
      </c>
      <c r="I17">
        <v>14.21</v>
      </c>
      <c r="J17">
        <v>0</v>
      </c>
      <c r="K17">
        <v>1</v>
      </c>
      <c r="M17">
        <v>21.19</v>
      </c>
      <c r="N17" s="250"/>
    </row>
    <row r="18" spans="1:14" x14ac:dyDescent="0.35">
      <c r="A18" s="6" t="s">
        <v>15</v>
      </c>
      <c r="B18">
        <v>2012</v>
      </c>
      <c r="C18">
        <v>1353.1</v>
      </c>
      <c r="D18">
        <v>13520.139899130436</v>
      </c>
      <c r="E18">
        <v>202.8</v>
      </c>
      <c r="F18">
        <v>887.8</v>
      </c>
      <c r="G18">
        <v>5326</v>
      </c>
      <c r="H18">
        <v>73.072000000000003</v>
      </c>
      <c r="I18">
        <v>7.3280000000000003</v>
      </c>
      <c r="J18">
        <v>0</v>
      </c>
      <c r="K18">
        <v>1</v>
      </c>
      <c r="M18">
        <v>76.239999999999995</v>
      </c>
      <c r="N18" s="250"/>
    </row>
    <row r="19" spans="1:14" x14ac:dyDescent="0.35">
      <c r="A19" s="6" t="s">
        <v>16</v>
      </c>
      <c r="B19">
        <v>2012</v>
      </c>
      <c r="C19">
        <v>17009.8</v>
      </c>
      <c r="D19">
        <v>370314.83575652173</v>
      </c>
      <c r="E19">
        <v>10296.700000000001</v>
      </c>
      <c r="F19">
        <v>27091.8</v>
      </c>
      <c r="G19">
        <v>100636</v>
      </c>
      <c r="H19">
        <v>923.48599999999999</v>
      </c>
      <c r="I19">
        <v>263.17700000000002</v>
      </c>
      <c r="J19">
        <v>13.968</v>
      </c>
      <c r="K19">
        <v>0.77700000000000002</v>
      </c>
      <c r="M19">
        <v>1040.9000000000001</v>
      </c>
      <c r="N19" s="250"/>
    </row>
    <row r="20" spans="1:14" x14ac:dyDescent="0.35">
      <c r="A20" s="6" t="s">
        <v>75</v>
      </c>
      <c r="B20">
        <v>2012</v>
      </c>
      <c r="C20">
        <v>11813.5</v>
      </c>
      <c r="D20">
        <v>225355.23598434782</v>
      </c>
      <c r="E20">
        <v>1980.9</v>
      </c>
      <c r="F20">
        <v>13063</v>
      </c>
      <c r="G20">
        <v>57817</v>
      </c>
      <c r="H20">
        <v>646.63499999999999</v>
      </c>
      <c r="I20">
        <v>62.081000000000003</v>
      </c>
      <c r="J20">
        <v>146.98599999999999</v>
      </c>
      <c r="K20">
        <v>0.64300000000000002</v>
      </c>
      <c r="M20">
        <v>713.29</v>
      </c>
      <c r="N20" s="250"/>
    </row>
    <row r="21" spans="1:14" x14ac:dyDescent="0.35">
      <c r="A21" s="6" t="s">
        <v>17</v>
      </c>
      <c r="B21">
        <v>2012</v>
      </c>
      <c r="C21">
        <v>2160.5</v>
      </c>
      <c r="D21">
        <v>26809.32751826087</v>
      </c>
      <c r="E21">
        <v>55.4</v>
      </c>
      <c r="F21">
        <v>824.5</v>
      </c>
      <c r="G21">
        <v>15004</v>
      </c>
      <c r="H21">
        <v>160.916</v>
      </c>
      <c r="I21">
        <v>13.584</v>
      </c>
      <c r="J21">
        <v>0</v>
      </c>
      <c r="K21">
        <v>0.39700000000000002</v>
      </c>
      <c r="M21">
        <v>166.78</v>
      </c>
      <c r="N21" s="250"/>
    </row>
    <row r="22" spans="1:14" x14ac:dyDescent="0.35">
      <c r="A22" s="6" t="s">
        <v>18</v>
      </c>
      <c r="B22">
        <v>2012</v>
      </c>
      <c r="C22">
        <v>917.7</v>
      </c>
      <c r="D22">
        <v>12489.344417391307</v>
      </c>
      <c r="E22">
        <v>43.6</v>
      </c>
      <c r="F22">
        <v>766.9</v>
      </c>
      <c r="G22">
        <v>5227</v>
      </c>
      <c r="H22">
        <v>71.91</v>
      </c>
      <c r="I22">
        <v>0</v>
      </c>
      <c r="J22">
        <v>0</v>
      </c>
      <c r="K22">
        <v>0.746</v>
      </c>
      <c r="M22">
        <v>71.91</v>
      </c>
      <c r="N22" s="250"/>
    </row>
    <row r="23" spans="1:14" x14ac:dyDescent="0.35">
      <c r="A23" s="6" t="s">
        <v>19</v>
      </c>
      <c r="B23">
        <v>2012</v>
      </c>
      <c r="C23">
        <v>2072</v>
      </c>
      <c r="D23">
        <v>25392.07335826087</v>
      </c>
      <c r="E23">
        <v>195.7</v>
      </c>
      <c r="F23">
        <v>477.7</v>
      </c>
      <c r="G23">
        <v>18479</v>
      </c>
      <c r="H23">
        <v>174.56899999999999</v>
      </c>
      <c r="I23">
        <v>106.544</v>
      </c>
      <c r="J23">
        <v>2.0289999999999999</v>
      </c>
      <c r="K23">
        <v>0.26</v>
      </c>
      <c r="M23">
        <v>221.12</v>
      </c>
      <c r="N23" s="250"/>
    </row>
    <row r="24" spans="1:14" x14ac:dyDescent="0.35">
      <c r="A24" s="6" t="s">
        <v>20</v>
      </c>
      <c r="B24">
        <v>2012</v>
      </c>
      <c r="C24">
        <v>1853.2</v>
      </c>
      <c r="D24">
        <v>29008.25691130435</v>
      </c>
      <c r="E24">
        <v>1054</v>
      </c>
      <c r="F24">
        <v>1585.9</v>
      </c>
      <c r="G24">
        <v>8925</v>
      </c>
      <c r="H24">
        <v>90.917000000000002</v>
      </c>
      <c r="I24">
        <v>21.209</v>
      </c>
      <c r="J24">
        <v>0</v>
      </c>
      <c r="K24">
        <v>0.625</v>
      </c>
      <c r="M24">
        <v>100.07</v>
      </c>
      <c r="N24" s="250"/>
    </row>
    <row r="25" spans="1:14" x14ac:dyDescent="0.35">
      <c r="A25" s="6" t="s">
        <v>21</v>
      </c>
      <c r="B25">
        <v>2012</v>
      </c>
      <c r="C25">
        <v>3389.6</v>
      </c>
      <c r="D25">
        <v>55125.940041739137</v>
      </c>
      <c r="E25">
        <v>279.60000000000002</v>
      </c>
      <c r="F25">
        <v>3618</v>
      </c>
      <c r="G25">
        <v>12611</v>
      </c>
      <c r="H25">
        <v>156.35</v>
      </c>
      <c r="I25">
        <v>1.839</v>
      </c>
      <c r="J25">
        <v>2.5710000000000002</v>
      </c>
      <c r="K25">
        <v>0.74199999999999999</v>
      </c>
      <c r="M25">
        <v>157.84</v>
      </c>
      <c r="N25" s="250"/>
    </row>
    <row r="26" spans="1:14" x14ac:dyDescent="0.35">
      <c r="A26" s="6" t="s">
        <v>22</v>
      </c>
      <c r="B26">
        <v>2012</v>
      </c>
      <c r="C26">
        <v>2938.5</v>
      </c>
      <c r="D26">
        <v>51274.459240000004</v>
      </c>
      <c r="E26">
        <v>941</v>
      </c>
      <c r="F26">
        <v>3884.8</v>
      </c>
      <c r="G26">
        <v>15986</v>
      </c>
      <c r="H26">
        <v>172.53100000000001</v>
      </c>
      <c r="I26">
        <v>7.6239999999999997</v>
      </c>
      <c r="J26">
        <v>0</v>
      </c>
      <c r="K26">
        <v>0.78200000000000003</v>
      </c>
      <c r="M26">
        <v>175.82</v>
      </c>
      <c r="N26" s="250"/>
    </row>
    <row r="27" spans="1:14" x14ac:dyDescent="0.35">
      <c r="A27" s="6" t="s">
        <v>23</v>
      </c>
      <c r="B27">
        <v>2012</v>
      </c>
      <c r="C27">
        <v>1105.5</v>
      </c>
      <c r="D27">
        <v>16442.07751826087</v>
      </c>
      <c r="E27">
        <v>187.6</v>
      </c>
      <c r="F27">
        <v>1000.1</v>
      </c>
      <c r="G27">
        <v>5806</v>
      </c>
      <c r="H27">
        <v>62.314999999999998</v>
      </c>
      <c r="I27">
        <v>19.847999999999999</v>
      </c>
      <c r="J27">
        <v>0</v>
      </c>
      <c r="K27">
        <v>0.80300000000000005</v>
      </c>
      <c r="M27">
        <v>70.88</v>
      </c>
      <c r="N27" s="250"/>
    </row>
    <row r="28" spans="1:14" x14ac:dyDescent="0.35">
      <c r="A28" s="6" t="s">
        <v>24</v>
      </c>
      <c r="B28">
        <v>2012</v>
      </c>
      <c r="C28">
        <v>2089.1999999999998</v>
      </c>
      <c r="D28">
        <v>42335.83850086957</v>
      </c>
      <c r="E28">
        <v>575.5</v>
      </c>
      <c r="F28">
        <v>1394.3</v>
      </c>
      <c r="G28">
        <v>21794</v>
      </c>
      <c r="H28">
        <v>296.60000000000002</v>
      </c>
      <c r="I28">
        <v>118.8</v>
      </c>
      <c r="J28">
        <v>0</v>
      </c>
      <c r="K28">
        <v>0.52600000000000002</v>
      </c>
      <c r="M28">
        <v>347.89</v>
      </c>
      <c r="N28" s="250"/>
    </row>
    <row r="29" spans="1:14" x14ac:dyDescent="0.35">
      <c r="A29" s="6" t="s">
        <v>25</v>
      </c>
      <c r="B29">
        <v>2012</v>
      </c>
      <c r="C29">
        <v>569.20000000000005</v>
      </c>
      <c r="D29">
        <v>10102.86539652174</v>
      </c>
      <c r="E29">
        <v>92.8</v>
      </c>
      <c r="F29">
        <v>695.4</v>
      </c>
      <c r="G29">
        <v>3151</v>
      </c>
      <c r="H29">
        <v>45.25</v>
      </c>
      <c r="I29">
        <v>0</v>
      </c>
      <c r="J29">
        <v>0</v>
      </c>
      <c r="K29">
        <v>0.85399999999999998</v>
      </c>
      <c r="M29">
        <v>45.25</v>
      </c>
      <c r="N29" s="250"/>
    </row>
    <row r="30" spans="1:14" x14ac:dyDescent="0.35">
      <c r="A30" s="6" t="s">
        <v>26</v>
      </c>
      <c r="B30">
        <v>2012</v>
      </c>
      <c r="C30">
        <v>5956.7</v>
      </c>
      <c r="D30">
        <v>88658.523907826093</v>
      </c>
      <c r="E30">
        <v>3782</v>
      </c>
      <c r="F30">
        <v>4426.6000000000004</v>
      </c>
      <c r="G30">
        <v>50520</v>
      </c>
      <c r="H30">
        <v>510.4</v>
      </c>
      <c r="I30">
        <v>133.4</v>
      </c>
      <c r="J30">
        <v>132.69999999999999</v>
      </c>
      <c r="K30">
        <v>0.51700000000000002</v>
      </c>
      <c r="M30">
        <v>603.97</v>
      </c>
      <c r="N30" s="250"/>
    </row>
    <row r="31" spans="1:14" x14ac:dyDescent="0.35">
      <c r="A31" s="6" t="s">
        <v>27</v>
      </c>
      <c r="B31">
        <v>2012</v>
      </c>
      <c r="C31">
        <v>4450.5</v>
      </c>
      <c r="D31">
        <v>79665.080471304347</v>
      </c>
      <c r="E31">
        <v>147.6</v>
      </c>
      <c r="F31">
        <v>1543.3</v>
      </c>
      <c r="G31">
        <v>52212</v>
      </c>
      <c r="H31">
        <v>385.74400000000003</v>
      </c>
      <c r="I31">
        <v>197.89099999999999</v>
      </c>
      <c r="J31">
        <v>182.71600000000001</v>
      </c>
      <c r="K31">
        <v>0.2</v>
      </c>
      <c r="M31">
        <v>520.72</v>
      </c>
      <c r="N31" s="250"/>
    </row>
    <row r="32" spans="1:14" x14ac:dyDescent="0.35">
      <c r="A32" s="6" t="s">
        <v>28</v>
      </c>
      <c r="B32">
        <v>2012</v>
      </c>
      <c r="C32">
        <v>509.5</v>
      </c>
      <c r="D32">
        <v>14162.612034782609</v>
      </c>
      <c r="E32">
        <v>23.1</v>
      </c>
      <c r="F32">
        <v>642.6</v>
      </c>
      <c r="G32">
        <v>2249</v>
      </c>
      <c r="H32">
        <v>16.940999999999999</v>
      </c>
      <c r="I32">
        <v>16.37</v>
      </c>
      <c r="J32">
        <v>0</v>
      </c>
      <c r="K32">
        <v>0.85299999999999998</v>
      </c>
      <c r="M32">
        <v>24.01</v>
      </c>
      <c r="N32" s="250"/>
    </row>
    <row r="33" spans="1:14" x14ac:dyDescent="0.35">
      <c r="A33" s="6" t="s">
        <v>29</v>
      </c>
      <c r="B33">
        <v>2012</v>
      </c>
      <c r="C33">
        <v>13508.3</v>
      </c>
      <c r="D33">
        <v>251130.94488869567</v>
      </c>
      <c r="E33">
        <v>5932.7</v>
      </c>
      <c r="F33">
        <v>12888</v>
      </c>
      <c r="G33">
        <v>101830</v>
      </c>
      <c r="H33">
        <v>1190.415</v>
      </c>
      <c r="I33">
        <v>157.14400000000001</v>
      </c>
      <c r="J33">
        <v>92.707999999999998</v>
      </c>
      <c r="K33">
        <v>0.627</v>
      </c>
      <c r="M33">
        <v>1283.3900000000001</v>
      </c>
      <c r="N33" s="250"/>
    </row>
    <row r="34" spans="1:14" x14ac:dyDescent="0.35">
      <c r="A34" s="6" t="s">
        <v>30</v>
      </c>
      <c r="B34">
        <v>2012</v>
      </c>
      <c r="C34">
        <v>989.9</v>
      </c>
      <c r="D34">
        <v>23842.491540869567</v>
      </c>
      <c r="E34">
        <v>177.8</v>
      </c>
      <c r="F34">
        <v>922</v>
      </c>
      <c r="G34">
        <v>6288</v>
      </c>
      <c r="H34">
        <v>80.209999999999994</v>
      </c>
      <c r="I34">
        <v>40.317</v>
      </c>
      <c r="J34">
        <v>0</v>
      </c>
      <c r="K34">
        <v>0.76</v>
      </c>
      <c r="M34">
        <v>97.62</v>
      </c>
      <c r="N34" s="250"/>
    </row>
    <row r="35" spans="1:14" x14ac:dyDescent="0.35">
      <c r="A35" s="6" t="s">
        <v>175</v>
      </c>
      <c r="B35">
        <v>2012</v>
      </c>
      <c r="C35">
        <v>7068.3</v>
      </c>
      <c r="D35">
        <v>180529.46598086957</v>
      </c>
      <c r="E35">
        <v>1080.4000000000001</v>
      </c>
      <c r="F35">
        <v>4531.6000000000004</v>
      </c>
      <c r="G35">
        <v>82496</v>
      </c>
      <c r="H35">
        <v>880.08399999999995</v>
      </c>
      <c r="I35">
        <v>325.00400000000002</v>
      </c>
      <c r="J35">
        <v>95.917000000000002</v>
      </c>
      <c r="K35">
        <v>0.33500000000000002</v>
      </c>
      <c r="M35">
        <v>1046.4000000000001</v>
      </c>
      <c r="N35" s="250"/>
    </row>
    <row r="36" spans="1:14" x14ac:dyDescent="0.35">
      <c r="A36" s="6" t="s">
        <v>31</v>
      </c>
      <c r="B36">
        <v>2012</v>
      </c>
      <c r="C36">
        <v>1163.5999999999999</v>
      </c>
      <c r="D36">
        <v>19116.310113043477</v>
      </c>
      <c r="E36">
        <v>109.1</v>
      </c>
      <c r="F36">
        <v>831.6</v>
      </c>
      <c r="G36">
        <v>7387</v>
      </c>
      <c r="H36">
        <v>96.819000000000003</v>
      </c>
      <c r="I36">
        <v>8.3710000000000004</v>
      </c>
      <c r="J36">
        <v>0</v>
      </c>
      <c r="K36">
        <v>0.67700000000000005</v>
      </c>
      <c r="M36">
        <v>100.43</v>
      </c>
      <c r="N36" s="250"/>
    </row>
    <row r="37" spans="1:14" x14ac:dyDescent="0.35">
      <c r="A37" s="6" t="s">
        <v>32</v>
      </c>
      <c r="B37">
        <v>2012</v>
      </c>
      <c r="C37">
        <v>1048.5</v>
      </c>
      <c r="D37">
        <v>11084.122800000001</v>
      </c>
      <c r="E37">
        <v>581.1</v>
      </c>
      <c r="F37">
        <v>1090</v>
      </c>
      <c r="G37">
        <v>3549</v>
      </c>
      <c r="H37">
        <v>25.363</v>
      </c>
      <c r="I37">
        <v>0.91400000000000003</v>
      </c>
      <c r="J37">
        <v>0</v>
      </c>
      <c r="K37">
        <v>0.97199999999999998</v>
      </c>
      <c r="M37">
        <v>25.76</v>
      </c>
      <c r="N37" s="250"/>
    </row>
    <row r="38" spans="1:14" x14ac:dyDescent="0.35">
      <c r="A38" s="6" t="s">
        <v>33</v>
      </c>
      <c r="B38">
        <v>2012</v>
      </c>
      <c r="C38">
        <v>8341.7000000000007</v>
      </c>
      <c r="D38">
        <v>152468.19379478259</v>
      </c>
      <c r="E38">
        <v>2762.3</v>
      </c>
      <c r="F38">
        <v>6122.5</v>
      </c>
      <c r="G38">
        <v>55128</v>
      </c>
      <c r="H38">
        <v>536.45899999999995</v>
      </c>
      <c r="I38">
        <v>145.75399999999999</v>
      </c>
      <c r="J38">
        <v>110.03400000000001</v>
      </c>
      <c r="K38">
        <v>0.5</v>
      </c>
      <c r="M38">
        <v>629.22</v>
      </c>
      <c r="N38" s="250"/>
    </row>
    <row r="39" spans="1:14" x14ac:dyDescent="0.35">
      <c r="A39" s="6" t="s">
        <v>34</v>
      </c>
      <c r="B39">
        <v>2012</v>
      </c>
      <c r="C39">
        <v>382.2</v>
      </c>
      <c r="D39">
        <v>3881.0918104347825</v>
      </c>
      <c r="E39">
        <v>72.7</v>
      </c>
      <c r="F39">
        <v>455.1</v>
      </c>
      <c r="G39">
        <v>1785</v>
      </c>
      <c r="H39">
        <v>17.414000000000001</v>
      </c>
      <c r="I39">
        <v>0</v>
      </c>
      <c r="J39">
        <v>0</v>
      </c>
      <c r="K39">
        <v>0.93700000000000006</v>
      </c>
      <c r="M39">
        <v>17.41</v>
      </c>
      <c r="N39" s="250"/>
    </row>
    <row r="40" spans="1:14" x14ac:dyDescent="0.35">
      <c r="A40" s="6" t="s">
        <v>35</v>
      </c>
      <c r="B40">
        <v>2012</v>
      </c>
      <c r="C40">
        <v>4700.8</v>
      </c>
      <c r="D40">
        <v>74127.86574434783</v>
      </c>
      <c r="E40">
        <v>1214</v>
      </c>
      <c r="F40">
        <v>4203.5</v>
      </c>
      <c r="G40">
        <v>28470</v>
      </c>
      <c r="H40">
        <v>321.392</v>
      </c>
      <c r="I40">
        <v>53.720999999999997</v>
      </c>
      <c r="J40">
        <v>0</v>
      </c>
      <c r="K40">
        <v>0.65300000000000002</v>
      </c>
      <c r="M40">
        <v>344.59</v>
      </c>
      <c r="N40" s="250"/>
    </row>
    <row r="41" spans="1:14" x14ac:dyDescent="0.35">
      <c r="A41" s="6" t="s">
        <v>36</v>
      </c>
      <c r="B41">
        <v>2012</v>
      </c>
      <c r="C41">
        <v>769.3</v>
      </c>
      <c r="D41">
        <v>11734.38076</v>
      </c>
      <c r="E41">
        <v>237.8</v>
      </c>
      <c r="F41">
        <v>642.20000000000005</v>
      </c>
      <c r="G41">
        <v>2365</v>
      </c>
      <c r="H41">
        <v>41</v>
      </c>
      <c r="I41">
        <v>0</v>
      </c>
      <c r="J41">
        <v>0</v>
      </c>
      <c r="K41">
        <v>1</v>
      </c>
      <c r="M41">
        <v>41</v>
      </c>
      <c r="N41" s="250"/>
    </row>
    <row r="42" spans="1:14" x14ac:dyDescent="0.35">
      <c r="A42" s="6" t="s">
        <v>37</v>
      </c>
      <c r="B42">
        <v>2012</v>
      </c>
      <c r="C42">
        <v>1150.5</v>
      </c>
      <c r="D42">
        <v>18529.35678956522</v>
      </c>
      <c r="E42">
        <v>44.9</v>
      </c>
      <c r="F42">
        <v>447.8</v>
      </c>
      <c r="G42">
        <v>5854</v>
      </c>
      <c r="H42">
        <v>89.153000000000006</v>
      </c>
      <c r="I42">
        <v>35.046999999999997</v>
      </c>
      <c r="J42">
        <v>0</v>
      </c>
      <c r="K42">
        <v>0.54800000000000004</v>
      </c>
      <c r="M42">
        <v>104.28</v>
      </c>
      <c r="N42" s="250"/>
    </row>
    <row r="43" spans="1:14" x14ac:dyDescent="0.35">
      <c r="A43" s="6" t="s">
        <v>176</v>
      </c>
      <c r="B43">
        <v>2012</v>
      </c>
      <c r="C43">
        <v>3609</v>
      </c>
      <c r="D43">
        <v>58426.557831304352</v>
      </c>
      <c r="E43">
        <v>547.70000000000005</v>
      </c>
      <c r="F43">
        <v>2205.3000000000002</v>
      </c>
      <c r="G43">
        <v>13931</v>
      </c>
      <c r="H43">
        <v>199.7</v>
      </c>
      <c r="I43">
        <v>78.727000000000004</v>
      </c>
      <c r="J43">
        <v>50.923999999999999</v>
      </c>
      <c r="K43">
        <v>0.747</v>
      </c>
      <c r="M43">
        <v>247.5</v>
      </c>
      <c r="N43" s="250"/>
    </row>
    <row r="44" spans="1:14" x14ac:dyDescent="0.35">
      <c r="A44" s="6" t="s">
        <v>38</v>
      </c>
      <c r="B44">
        <v>2012</v>
      </c>
      <c r="C44">
        <v>3437.9</v>
      </c>
      <c r="D44">
        <v>49824.180391304348</v>
      </c>
      <c r="E44">
        <v>357.7</v>
      </c>
      <c r="F44">
        <v>2270.6</v>
      </c>
      <c r="G44">
        <v>23204</v>
      </c>
      <c r="H44">
        <v>355.56400000000002</v>
      </c>
      <c r="I44">
        <v>58.256999999999998</v>
      </c>
      <c r="J44">
        <v>0</v>
      </c>
      <c r="K44">
        <v>0.58699999999999997</v>
      </c>
      <c r="M44">
        <v>380.72</v>
      </c>
      <c r="N44" s="250"/>
    </row>
    <row r="45" spans="1:14" x14ac:dyDescent="0.35">
      <c r="A45" s="6" t="s">
        <v>39</v>
      </c>
      <c r="B45">
        <v>2012</v>
      </c>
      <c r="C45">
        <v>1174.8</v>
      </c>
      <c r="D45">
        <v>15780.968111304348</v>
      </c>
      <c r="E45">
        <v>247.1</v>
      </c>
      <c r="F45">
        <v>830.5</v>
      </c>
      <c r="G45">
        <v>4990</v>
      </c>
      <c r="H45">
        <v>65.900000000000006</v>
      </c>
      <c r="I45">
        <v>41</v>
      </c>
      <c r="J45">
        <v>0</v>
      </c>
      <c r="K45">
        <v>0.85699999999999998</v>
      </c>
      <c r="M45">
        <v>83.6</v>
      </c>
      <c r="N45" s="250"/>
    </row>
    <row r="46" spans="1:14" x14ac:dyDescent="0.35">
      <c r="A46" s="6" t="s">
        <v>177</v>
      </c>
      <c r="B46">
        <v>2012</v>
      </c>
      <c r="C46">
        <v>1234.2</v>
      </c>
      <c r="D46">
        <v>19136.559109565216</v>
      </c>
      <c r="E46">
        <v>376</v>
      </c>
      <c r="F46">
        <v>868.4</v>
      </c>
      <c r="G46">
        <v>5466</v>
      </c>
      <c r="H46">
        <v>83.225999999999999</v>
      </c>
      <c r="I46">
        <v>104.471</v>
      </c>
      <c r="J46">
        <v>0</v>
      </c>
      <c r="K46">
        <v>0.61299999999999999</v>
      </c>
      <c r="M46">
        <v>128.33000000000001</v>
      </c>
      <c r="N46" s="250"/>
    </row>
    <row r="47" spans="1:14" x14ac:dyDescent="0.35">
      <c r="A47" s="6" t="s">
        <v>178</v>
      </c>
      <c r="B47">
        <v>2012</v>
      </c>
      <c r="C47">
        <v>6237.3</v>
      </c>
      <c r="D47">
        <v>161187.23003826087</v>
      </c>
      <c r="E47">
        <v>370.4</v>
      </c>
      <c r="F47">
        <v>3536.2</v>
      </c>
      <c r="G47">
        <v>93362</v>
      </c>
      <c r="H47">
        <v>849.23900000000003</v>
      </c>
      <c r="I47">
        <v>342.36599999999999</v>
      </c>
      <c r="J47">
        <v>43.78</v>
      </c>
      <c r="K47">
        <v>0.27500000000000002</v>
      </c>
      <c r="M47">
        <v>1008.92</v>
      </c>
      <c r="N47" s="250"/>
    </row>
    <row r="48" spans="1:14" x14ac:dyDescent="0.35">
      <c r="A48" s="6" t="s">
        <v>40</v>
      </c>
      <c r="B48">
        <v>2012</v>
      </c>
      <c r="C48">
        <v>2479</v>
      </c>
      <c r="D48">
        <v>75343.011443478259</v>
      </c>
      <c r="E48">
        <v>802.5</v>
      </c>
      <c r="F48">
        <v>3390.2</v>
      </c>
      <c r="G48">
        <v>28458</v>
      </c>
      <c r="H48">
        <v>431.541</v>
      </c>
      <c r="I48">
        <v>16.434000000000001</v>
      </c>
      <c r="J48">
        <v>0</v>
      </c>
      <c r="K48">
        <v>0.71399999999999997</v>
      </c>
      <c r="M48">
        <v>438.64</v>
      </c>
      <c r="N48" s="250"/>
    </row>
    <row r="49" spans="1:14" x14ac:dyDescent="0.35">
      <c r="A49" s="6" t="s">
        <v>41</v>
      </c>
      <c r="B49">
        <v>2012</v>
      </c>
      <c r="C49">
        <v>1406.9</v>
      </c>
      <c r="D49">
        <v>27637.47938782609</v>
      </c>
      <c r="E49">
        <v>272.39999999999998</v>
      </c>
      <c r="F49">
        <v>1473.2</v>
      </c>
      <c r="G49">
        <v>9432</v>
      </c>
      <c r="H49">
        <v>135.71199999999999</v>
      </c>
      <c r="I49">
        <v>27.98</v>
      </c>
      <c r="J49">
        <v>0</v>
      </c>
      <c r="K49">
        <v>0.75</v>
      </c>
      <c r="M49">
        <v>147.79</v>
      </c>
      <c r="N49" s="250"/>
    </row>
    <row r="50" spans="1:14" x14ac:dyDescent="0.35">
      <c r="A50" s="6" t="s">
        <v>42</v>
      </c>
      <c r="B50">
        <v>2012</v>
      </c>
      <c r="C50">
        <v>2424.3000000000002</v>
      </c>
      <c r="D50">
        <v>30535.922610434787</v>
      </c>
      <c r="E50">
        <v>1120.5</v>
      </c>
      <c r="F50">
        <v>2604.8000000000002</v>
      </c>
      <c r="G50">
        <v>10130</v>
      </c>
      <c r="H50">
        <v>94.769000000000005</v>
      </c>
      <c r="I50">
        <v>44.616999999999997</v>
      </c>
      <c r="J50">
        <v>0</v>
      </c>
      <c r="K50">
        <v>0.78200000000000003</v>
      </c>
      <c r="M50">
        <v>114.03</v>
      </c>
      <c r="N50" s="250"/>
    </row>
    <row r="51" spans="1:14" x14ac:dyDescent="0.35">
      <c r="A51" s="6" t="s">
        <v>43</v>
      </c>
      <c r="B51">
        <v>2012</v>
      </c>
      <c r="C51">
        <v>14939.9</v>
      </c>
      <c r="D51">
        <v>257800.88051652175</v>
      </c>
      <c r="E51">
        <v>6711</v>
      </c>
      <c r="F51">
        <v>21351.8</v>
      </c>
      <c r="G51">
        <v>87945</v>
      </c>
      <c r="H51">
        <v>983.58699999999999</v>
      </c>
      <c r="I51">
        <v>83.509</v>
      </c>
      <c r="J51">
        <v>108.46600000000001</v>
      </c>
      <c r="K51">
        <v>0.75600000000000001</v>
      </c>
      <c r="M51">
        <v>1049.05</v>
      </c>
      <c r="N51" s="250"/>
    </row>
    <row r="52" spans="1:14" x14ac:dyDescent="0.35">
      <c r="A52" s="6" t="s">
        <v>44</v>
      </c>
      <c r="B52">
        <v>2012</v>
      </c>
      <c r="C52">
        <v>5007.6000000000004</v>
      </c>
      <c r="D52">
        <v>102215.78992869565</v>
      </c>
      <c r="E52">
        <v>1462.4</v>
      </c>
      <c r="F52">
        <v>3063.6</v>
      </c>
      <c r="G52">
        <v>49767</v>
      </c>
      <c r="H52">
        <v>694.1</v>
      </c>
      <c r="I52">
        <v>196.60000000000002</v>
      </c>
      <c r="J52">
        <v>328.5</v>
      </c>
      <c r="K52">
        <v>0.45200000000000001</v>
      </c>
      <c r="M52">
        <v>868.04</v>
      </c>
      <c r="N52" s="250"/>
    </row>
    <row r="53" spans="1:14" x14ac:dyDescent="0.35">
      <c r="A53" s="6" t="s">
        <v>45</v>
      </c>
      <c r="B53">
        <v>2012</v>
      </c>
      <c r="C53">
        <v>3789.1</v>
      </c>
      <c r="D53">
        <v>71313.207147826091</v>
      </c>
      <c r="E53">
        <v>1150.5999999999999</v>
      </c>
      <c r="F53">
        <v>3537</v>
      </c>
      <c r="G53">
        <v>33291</v>
      </c>
      <c r="H53">
        <v>407.76799999999997</v>
      </c>
      <c r="I53">
        <v>32.692999999999998</v>
      </c>
      <c r="J53">
        <v>0</v>
      </c>
      <c r="K53">
        <v>0.57699999999999996</v>
      </c>
      <c r="M53">
        <v>421.88</v>
      </c>
      <c r="N53" s="250"/>
    </row>
    <row r="54" spans="1:14" x14ac:dyDescent="0.35">
      <c r="A54" s="6" t="s">
        <v>46</v>
      </c>
      <c r="B54">
        <v>2012</v>
      </c>
      <c r="C54">
        <v>1427.5</v>
      </c>
      <c r="D54">
        <v>9503.6276330434775</v>
      </c>
      <c r="E54">
        <v>56.3</v>
      </c>
      <c r="F54">
        <v>385.2</v>
      </c>
      <c r="G54">
        <v>7870</v>
      </c>
      <c r="H54">
        <v>82.055999999999997</v>
      </c>
      <c r="I54">
        <v>25.507999999999999</v>
      </c>
      <c r="J54">
        <v>0</v>
      </c>
      <c r="K54">
        <v>0.39</v>
      </c>
      <c r="M54">
        <v>93.07</v>
      </c>
      <c r="N54" s="250"/>
    </row>
    <row r="55" spans="1:14" x14ac:dyDescent="0.35">
      <c r="A55" s="6" t="s">
        <v>47</v>
      </c>
      <c r="B55">
        <v>2012</v>
      </c>
      <c r="C55">
        <v>614.6</v>
      </c>
      <c r="D55">
        <v>16616.092626086956</v>
      </c>
      <c r="E55">
        <v>159.5</v>
      </c>
      <c r="F55">
        <v>975</v>
      </c>
      <c r="G55">
        <v>4302</v>
      </c>
      <c r="H55">
        <v>39.805</v>
      </c>
      <c r="I55">
        <v>0.2</v>
      </c>
      <c r="J55">
        <v>48.915999999999997</v>
      </c>
      <c r="K55">
        <v>0.89</v>
      </c>
      <c r="M55">
        <v>53.15</v>
      </c>
      <c r="N55" s="250"/>
    </row>
    <row r="56" spans="1:14" x14ac:dyDescent="0.35">
      <c r="A56" s="6" t="s">
        <v>179</v>
      </c>
      <c r="B56">
        <v>2012</v>
      </c>
      <c r="C56">
        <v>1432.1</v>
      </c>
      <c r="D56">
        <v>11429.296436521739</v>
      </c>
      <c r="E56">
        <v>2.2999999999999998</v>
      </c>
      <c r="F56">
        <v>403.5</v>
      </c>
      <c r="G56">
        <v>6567</v>
      </c>
      <c r="H56">
        <v>65.7</v>
      </c>
      <c r="I56">
        <v>25.2</v>
      </c>
      <c r="J56">
        <v>0</v>
      </c>
      <c r="K56">
        <v>0.43</v>
      </c>
      <c r="M56">
        <v>76.58</v>
      </c>
      <c r="N56" s="250"/>
    </row>
    <row r="57" spans="1:14" x14ac:dyDescent="0.35">
      <c r="A57" s="6" t="s">
        <v>48</v>
      </c>
      <c r="B57">
        <v>2012</v>
      </c>
      <c r="C57">
        <v>2092.1999999999998</v>
      </c>
      <c r="D57">
        <v>29339.257400000002</v>
      </c>
      <c r="E57">
        <v>62.1</v>
      </c>
      <c r="F57">
        <v>969.1</v>
      </c>
      <c r="G57">
        <v>20266</v>
      </c>
      <c r="H57">
        <v>214.08</v>
      </c>
      <c r="I57">
        <v>76.394000000000005</v>
      </c>
      <c r="J57">
        <v>0</v>
      </c>
      <c r="K57">
        <v>0.39</v>
      </c>
      <c r="M57">
        <v>247.06</v>
      </c>
      <c r="N57" s="250"/>
    </row>
    <row r="58" spans="1:14" x14ac:dyDescent="0.35">
      <c r="A58" s="6" t="s">
        <v>49</v>
      </c>
      <c r="B58">
        <v>2012</v>
      </c>
      <c r="C58">
        <v>5951</v>
      </c>
      <c r="D58">
        <v>103576.3525426087</v>
      </c>
      <c r="E58">
        <v>1316.4</v>
      </c>
      <c r="F58">
        <v>6674.6</v>
      </c>
      <c r="G58">
        <v>29169</v>
      </c>
      <c r="H58">
        <v>457.3</v>
      </c>
      <c r="I58">
        <v>188.54599999999999</v>
      </c>
      <c r="J58">
        <v>0</v>
      </c>
      <c r="K58">
        <v>0.74199999999999999</v>
      </c>
      <c r="M58">
        <v>538.70000000000005</v>
      </c>
      <c r="N58" s="250"/>
    </row>
    <row r="59" spans="1:14" x14ac:dyDescent="0.35">
      <c r="A59" s="6" t="s">
        <v>50</v>
      </c>
      <c r="B59">
        <v>2012</v>
      </c>
      <c r="C59">
        <v>3314.5</v>
      </c>
      <c r="D59">
        <v>35952.648857391301</v>
      </c>
      <c r="E59">
        <v>253.7</v>
      </c>
      <c r="F59">
        <v>857.6</v>
      </c>
      <c r="G59">
        <v>24484</v>
      </c>
      <c r="H59">
        <v>231.672</v>
      </c>
      <c r="I59">
        <v>96.305999999999997</v>
      </c>
      <c r="J59">
        <v>0</v>
      </c>
      <c r="K59">
        <v>0.26800000000000002</v>
      </c>
      <c r="M59">
        <v>273.25</v>
      </c>
      <c r="N59" s="250"/>
    </row>
    <row r="60" spans="1:14" x14ac:dyDescent="0.35">
      <c r="A60" s="6" t="s">
        <v>51</v>
      </c>
      <c r="B60">
        <v>2012</v>
      </c>
      <c r="C60">
        <v>3566</v>
      </c>
      <c r="D60">
        <v>85328.462344347819</v>
      </c>
      <c r="E60">
        <v>552</v>
      </c>
      <c r="F60">
        <v>4356.7</v>
      </c>
      <c r="G60">
        <v>22937</v>
      </c>
      <c r="H60">
        <v>315.73</v>
      </c>
      <c r="I60">
        <v>37.134</v>
      </c>
      <c r="J60">
        <v>3.1360000000000001</v>
      </c>
      <c r="K60">
        <v>0.70699999999999996</v>
      </c>
      <c r="M60">
        <v>332.61</v>
      </c>
      <c r="N60" s="250"/>
    </row>
    <row r="61" spans="1:14" x14ac:dyDescent="0.35">
      <c r="A61" s="6" t="s">
        <v>52</v>
      </c>
      <c r="B61">
        <v>2012</v>
      </c>
      <c r="C61">
        <v>16426.5</v>
      </c>
      <c r="D61">
        <v>401990.90240173915</v>
      </c>
      <c r="E61">
        <v>7317.4</v>
      </c>
      <c r="F61">
        <v>25441.4</v>
      </c>
      <c r="G61">
        <v>112402</v>
      </c>
      <c r="H61">
        <v>1479.0730000000001</v>
      </c>
      <c r="I61">
        <v>208.06800000000001</v>
      </c>
      <c r="J61">
        <v>487.84800000000001</v>
      </c>
      <c r="K61">
        <v>0.73599999999999999</v>
      </c>
      <c r="M61">
        <v>1701.16</v>
      </c>
      <c r="N61" s="250"/>
    </row>
    <row r="62" spans="1:14" x14ac:dyDescent="0.35">
      <c r="A62" s="6" t="s">
        <v>53</v>
      </c>
      <c r="B62">
        <v>2012</v>
      </c>
      <c r="C62">
        <v>3268.2</v>
      </c>
      <c r="D62">
        <v>39633.559587826094</v>
      </c>
      <c r="E62">
        <v>141.1</v>
      </c>
      <c r="F62">
        <v>968.3</v>
      </c>
      <c r="G62">
        <v>22666</v>
      </c>
      <c r="H62">
        <v>241.07499999999999</v>
      </c>
      <c r="I62">
        <v>146.52000000000001</v>
      </c>
      <c r="J62">
        <v>0</v>
      </c>
      <c r="K62">
        <v>0.34300000000000003</v>
      </c>
      <c r="M62">
        <v>304.33</v>
      </c>
      <c r="N62" s="250"/>
    </row>
    <row r="63" spans="1:14" x14ac:dyDescent="0.35">
      <c r="A63" s="6" t="s">
        <v>54</v>
      </c>
      <c r="B63">
        <v>2012</v>
      </c>
      <c r="C63">
        <v>1743.2</v>
      </c>
      <c r="D63">
        <v>34077.892593043478</v>
      </c>
      <c r="E63">
        <v>709</v>
      </c>
      <c r="F63">
        <v>1796.2</v>
      </c>
      <c r="G63">
        <v>12211</v>
      </c>
      <c r="H63">
        <v>168.99799999999999</v>
      </c>
      <c r="I63">
        <v>49.914999999999999</v>
      </c>
      <c r="J63">
        <v>0</v>
      </c>
      <c r="K63">
        <v>0.78700000000000003</v>
      </c>
      <c r="M63">
        <v>190.55</v>
      </c>
      <c r="N63" s="250"/>
    </row>
    <row r="64" spans="1:14" x14ac:dyDescent="0.35">
      <c r="A64" s="6" t="s">
        <v>55</v>
      </c>
      <c r="B64">
        <v>2012</v>
      </c>
      <c r="C64">
        <v>11757.1</v>
      </c>
      <c r="D64">
        <v>183546.82358608695</v>
      </c>
      <c r="E64">
        <v>1168.5</v>
      </c>
      <c r="F64">
        <v>3757.7</v>
      </c>
      <c r="G64">
        <v>138576</v>
      </c>
      <c r="H64">
        <v>1324.4760000000001</v>
      </c>
      <c r="I64">
        <v>444.21600000000001</v>
      </c>
      <c r="J64">
        <v>132.50700000000001</v>
      </c>
      <c r="K64">
        <v>0.193</v>
      </c>
      <c r="M64">
        <v>1552.18</v>
      </c>
      <c r="N64" s="250"/>
    </row>
    <row r="65" spans="1:14" x14ac:dyDescent="0.35">
      <c r="A65" s="6" t="s">
        <v>180</v>
      </c>
      <c r="B65">
        <v>2012</v>
      </c>
      <c r="C65">
        <v>575.70000000000005</v>
      </c>
      <c r="D65">
        <v>6206.6012104347828</v>
      </c>
      <c r="E65">
        <v>111.3</v>
      </c>
      <c r="F65">
        <v>746.3</v>
      </c>
      <c r="G65">
        <v>2631</v>
      </c>
      <c r="H65">
        <v>34.712000000000003</v>
      </c>
      <c r="I65">
        <v>5.1909999999999998</v>
      </c>
      <c r="J65">
        <v>0</v>
      </c>
      <c r="K65">
        <v>1</v>
      </c>
      <c r="M65">
        <v>36.950000000000003</v>
      </c>
      <c r="N65" s="250"/>
    </row>
    <row r="66" spans="1:14" x14ac:dyDescent="0.35">
      <c r="A66" s="6" t="s">
        <v>56</v>
      </c>
      <c r="B66">
        <v>2012</v>
      </c>
      <c r="C66">
        <v>1421.6</v>
      </c>
      <c r="D66">
        <v>27027.92950956522</v>
      </c>
      <c r="E66">
        <v>73.2</v>
      </c>
      <c r="F66">
        <v>852.3</v>
      </c>
      <c r="G66">
        <v>11084</v>
      </c>
      <c r="H66">
        <v>151.506</v>
      </c>
      <c r="I66">
        <v>22.907</v>
      </c>
      <c r="J66">
        <v>0</v>
      </c>
      <c r="K66">
        <v>0.52</v>
      </c>
      <c r="M66">
        <v>161.4</v>
      </c>
      <c r="N66" s="250"/>
    </row>
    <row r="67" spans="1:14" x14ac:dyDescent="0.35">
      <c r="A67" s="6" t="s">
        <v>57</v>
      </c>
      <c r="B67">
        <v>2012</v>
      </c>
      <c r="C67">
        <v>2396.3000000000002</v>
      </c>
      <c r="D67">
        <v>73903.67184000001</v>
      </c>
      <c r="E67">
        <v>970.1</v>
      </c>
      <c r="F67">
        <v>3658.1</v>
      </c>
      <c r="G67">
        <v>14630</v>
      </c>
      <c r="H67">
        <v>199.31899999999999</v>
      </c>
      <c r="I67">
        <v>44.168999999999997</v>
      </c>
      <c r="J67">
        <v>0</v>
      </c>
      <c r="K67">
        <v>0.871</v>
      </c>
      <c r="M67">
        <v>218.39</v>
      </c>
      <c r="N67" s="250"/>
    </row>
    <row r="68" spans="1:14" x14ac:dyDescent="0.35">
      <c r="A68" s="6" t="s">
        <v>58</v>
      </c>
      <c r="B68">
        <v>2012</v>
      </c>
      <c r="C68">
        <v>1778.9</v>
      </c>
      <c r="D68">
        <v>15730.091109565217</v>
      </c>
      <c r="E68">
        <v>223.6</v>
      </c>
      <c r="F68">
        <v>2184.4</v>
      </c>
      <c r="G68">
        <v>7779</v>
      </c>
      <c r="H68">
        <v>147.43199999999999</v>
      </c>
      <c r="I68">
        <v>2.7320000000000002</v>
      </c>
      <c r="J68">
        <v>0</v>
      </c>
      <c r="K68">
        <v>0.72799999999999998</v>
      </c>
      <c r="M68">
        <v>148.61000000000001</v>
      </c>
      <c r="N68" s="250"/>
    </row>
    <row r="69" spans="1:14" x14ac:dyDescent="0.35">
      <c r="A69" s="6" t="s">
        <v>59</v>
      </c>
      <c r="B69">
        <v>2012</v>
      </c>
      <c r="C69">
        <v>9849.4</v>
      </c>
      <c r="D69">
        <v>144941.50705913047</v>
      </c>
      <c r="E69">
        <v>665.9</v>
      </c>
      <c r="F69">
        <v>2436.9</v>
      </c>
      <c r="G69">
        <v>72925</v>
      </c>
      <c r="H69">
        <v>977.81200000000001</v>
      </c>
      <c r="I69">
        <v>468.41500000000002</v>
      </c>
      <c r="J69">
        <v>657.89300000000003</v>
      </c>
      <c r="K69">
        <v>0.26400000000000001</v>
      </c>
      <c r="M69">
        <v>1358.4</v>
      </c>
      <c r="N69" s="250"/>
    </row>
    <row r="70" spans="1:14" x14ac:dyDescent="0.35">
      <c r="A70" s="6" t="s">
        <v>60</v>
      </c>
      <c r="B70">
        <v>2012</v>
      </c>
      <c r="C70">
        <v>6234.7</v>
      </c>
      <c r="D70">
        <v>147282.69994608694</v>
      </c>
      <c r="E70">
        <v>1017.5</v>
      </c>
      <c r="F70">
        <v>6135.7</v>
      </c>
      <c r="G70">
        <v>64302</v>
      </c>
      <c r="H70">
        <v>692.226</v>
      </c>
      <c r="I70">
        <v>288.32900000000001</v>
      </c>
      <c r="J70">
        <v>0</v>
      </c>
      <c r="K70">
        <v>0.50700000000000001</v>
      </c>
      <c r="M70">
        <v>816.71</v>
      </c>
      <c r="N70" s="250"/>
    </row>
    <row r="71" spans="1:14" x14ac:dyDescent="0.35">
      <c r="A71" s="6" t="s">
        <v>61</v>
      </c>
      <c r="B71">
        <v>2012</v>
      </c>
      <c r="C71">
        <v>4524.7</v>
      </c>
      <c r="D71">
        <v>52268.880111304345</v>
      </c>
      <c r="E71">
        <v>807.5</v>
      </c>
      <c r="F71">
        <v>3837.9</v>
      </c>
      <c r="G71">
        <v>24183</v>
      </c>
      <c r="H71">
        <v>285.90699999999998</v>
      </c>
      <c r="I71">
        <v>65.481999999999999</v>
      </c>
      <c r="J71">
        <v>0</v>
      </c>
      <c r="K71">
        <v>0.76300000000000001</v>
      </c>
      <c r="M71">
        <v>314.18</v>
      </c>
      <c r="N71" s="250"/>
    </row>
    <row r="72" spans="1:14" x14ac:dyDescent="0.35">
      <c r="A72" s="6" t="s">
        <v>62</v>
      </c>
      <c r="B72">
        <v>2012</v>
      </c>
      <c r="C72">
        <v>1491.6</v>
      </c>
      <c r="D72">
        <v>19790.908050434784</v>
      </c>
      <c r="E72">
        <v>126.7</v>
      </c>
      <c r="F72">
        <v>928.8</v>
      </c>
      <c r="G72">
        <v>12419</v>
      </c>
      <c r="H72">
        <v>131.4</v>
      </c>
      <c r="I72">
        <v>35.5</v>
      </c>
      <c r="J72">
        <v>0</v>
      </c>
      <c r="K72">
        <v>0.48399999999999999</v>
      </c>
      <c r="M72">
        <v>146.72999999999999</v>
      </c>
      <c r="N72" s="250"/>
    </row>
    <row r="73" spans="1:14" x14ac:dyDescent="0.35">
      <c r="A73" s="6" t="s">
        <v>63</v>
      </c>
      <c r="B73">
        <v>2012</v>
      </c>
      <c r="C73">
        <v>11074.5</v>
      </c>
      <c r="D73">
        <v>205971.48400695654</v>
      </c>
      <c r="E73">
        <v>285.39999999999998</v>
      </c>
      <c r="F73">
        <v>3195.1</v>
      </c>
      <c r="G73">
        <v>107834</v>
      </c>
      <c r="H73">
        <v>1136.55</v>
      </c>
      <c r="I73">
        <v>578</v>
      </c>
      <c r="J73">
        <v>0.45</v>
      </c>
      <c r="K73">
        <v>0.22800000000000001</v>
      </c>
      <c r="M73">
        <v>1386.22</v>
      </c>
      <c r="N73" s="250"/>
    </row>
    <row r="74" spans="1:14" x14ac:dyDescent="0.35">
      <c r="A74" s="6" t="s">
        <v>64</v>
      </c>
      <c r="B74">
        <v>2012</v>
      </c>
      <c r="C74">
        <v>4373.1000000000004</v>
      </c>
      <c r="D74">
        <v>55631.71864695652</v>
      </c>
      <c r="E74">
        <v>1160.0999999999999</v>
      </c>
      <c r="F74">
        <v>3814.6</v>
      </c>
      <c r="G74">
        <v>17922</v>
      </c>
      <c r="H74">
        <v>182.22</v>
      </c>
      <c r="I74">
        <v>89.344999999999999</v>
      </c>
      <c r="J74">
        <v>0</v>
      </c>
      <c r="K74">
        <v>0.74199999999999999</v>
      </c>
      <c r="M74">
        <v>220.79</v>
      </c>
      <c r="N74" s="250"/>
    </row>
    <row r="75" spans="1:14" x14ac:dyDescent="0.35">
      <c r="A75" s="6" t="s">
        <v>65</v>
      </c>
      <c r="B75">
        <v>2012</v>
      </c>
      <c r="C75">
        <v>2422.6</v>
      </c>
      <c r="D75">
        <v>54704.208412173917</v>
      </c>
      <c r="E75">
        <v>984.4</v>
      </c>
      <c r="F75">
        <v>3470.1</v>
      </c>
      <c r="G75">
        <v>19972</v>
      </c>
      <c r="H75">
        <v>329.08699999999999</v>
      </c>
      <c r="I75">
        <v>16.087</v>
      </c>
      <c r="J75">
        <v>0</v>
      </c>
      <c r="K75">
        <v>0.79400000000000004</v>
      </c>
      <c r="M75">
        <v>336.03</v>
      </c>
      <c r="N75" s="250"/>
    </row>
    <row r="76" spans="1:14" x14ac:dyDescent="0.35">
      <c r="A76" s="6" t="s">
        <v>66</v>
      </c>
      <c r="B76">
        <v>2012</v>
      </c>
      <c r="C76">
        <v>438.1</v>
      </c>
      <c r="D76">
        <v>5258.9402295652171</v>
      </c>
      <c r="E76">
        <v>81.5</v>
      </c>
      <c r="F76">
        <v>387.9</v>
      </c>
      <c r="G76">
        <v>2158</v>
      </c>
      <c r="H76">
        <v>29.276</v>
      </c>
      <c r="I76">
        <v>0.39900000000000002</v>
      </c>
      <c r="J76">
        <v>0</v>
      </c>
      <c r="K76">
        <v>0.84</v>
      </c>
      <c r="M76">
        <v>29.45</v>
      </c>
      <c r="N76" s="250"/>
    </row>
    <row r="77" spans="1:14" x14ac:dyDescent="0.35">
      <c r="A77" s="6" t="s">
        <v>67</v>
      </c>
      <c r="B77">
        <v>2012</v>
      </c>
      <c r="C77">
        <v>496.8</v>
      </c>
      <c r="D77">
        <v>7956.6881252173916</v>
      </c>
      <c r="E77">
        <v>127.8</v>
      </c>
      <c r="F77">
        <v>375</v>
      </c>
      <c r="G77">
        <v>2042</v>
      </c>
      <c r="H77">
        <v>30.687999999999999</v>
      </c>
      <c r="I77">
        <v>1.94</v>
      </c>
      <c r="J77">
        <v>0</v>
      </c>
      <c r="K77">
        <v>0.99399999999999999</v>
      </c>
      <c r="M77">
        <v>31.53</v>
      </c>
      <c r="N77" s="250"/>
    </row>
    <row r="78" spans="1:14" x14ac:dyDescent="0.35">
      <c r="A78" s="6" t="s">
        <v>68</v>
      </c>
      <c r="B78">
        <v>2012</v>
      </c>
      <c r="C78">
        <v>1134.5</v>
      </c>
      <c r="D78">
        <v>18484.486652173913</v>
      </c>
      <c r="E78">
        <v>252.7</v>
      </c>
      <c r="F78">
        <v>611.4</v>
      </c>
      <c r="G78">
        <v>9310</v>
      </c>
      <c r="H78">
        <v>90.144999999999996</v>
      </c>
      <c r="I78">
        <v>30.344000000000001</v>
      </c>
      <c r="J78">
        <v>52.494999999999997</v>
      </c>
      <c r="K78">
        <v>0.46899999999999997</v>
      </c>
      <c r="M78">
        <v>117.48</v>
      </c>
      <c r="N78" s="250"/>
    </row>
    <row r="79" spans="1:14" x14ac:dyDescent="0.35">
      <c r="A79" s="6" t="s">
        <v>1</v>
      </c>
      <c r="B79">
        <v>2013</v>
      </c>
      <c r="C79">
        <v>962.6</v>
      </c>
      <c r="D79">
        <v>10833.250706271438</v>
      </c>
      <c r="E79">
        <v>219.8</v>
      </c>
      <c r="F79">
        <v>925.3</v>
      </c>
      <c r="G79">
        <v>5178</v>
      </c>
      <c r="H79">
        <v>65.897000000000006</v>
      </c>
      <c r="I79">
        <v>19.681999999999999</v>
      </c>
      <c r="J79">
        <v>0</v>
      </c>
      <c r="K79">
        <v>0.79</v>
      </c>
      <c r="M79">
        <v>74.39</v>
      </c>
      <c r="N79" s="250"/>
    </row>
    <row r="80" spans="1:14" x14ac:dyDescent="0.35">
      <c r="A80" s="6" t="s">
        <v>173</v>
      </c>
      <c r="B80">
        <v>2013</v>
      </c>
      <c r="C80">
        <v>3853.2</v>
      </c>
      <c r="D80">
        <v>74346.660536011768</v>
      </c>
      <c r="E80">
        <v>174.9</v>
      </c>
      <c r="F80">
        <v>1314.7</v>
      </c>
      <c r="G80">
        <v>50485</v>
      </c>
      <c r="H80">
        <v>393.245</v>
      </c>
      <c r="I80">
        <v>247.251</v>
      </c>
      <c r="J80">
        <v>305.505</v>
      </c>
      <c r="K80">
        <v>0.19500000000000001</v>
      </c>
      <c r="M80">
        <v>582.82000000000005</v>
      </c>
      <c r="N80" s="250"/>
    </row>
    <row r="81" spans="1:14" x14ac:dyDescent="0.35">
      <c r="A81" s="6" t="s">
        <v>2</v>
      </c>
      <c r="B81">
        <v>2013</v>
      </c>
      <c r="C81">
        <v>20975.599999999999</v>
      </c>
      <c r="D81">
        <v>317296.83854752581</v>
      </c>
      <c r="E81">
        <v>5181.5</v>
      </c>
      <c r="F81">
        <v>7321.4</v>
      </c>
      <c r="G81">
        <v>187817</v>
      </c>
      <c r="H81">
        <v>1913</v>
      </c>
      <c r="I81">
        <v>846</v>
      </c>
      <c r="J81">
        <v>137</v>
      </c>
      <c r="K81">
        <v>0.25800000000000001</v>
      </c>
      <c r="M81">
        <v>2315.39</v>
      </c>
      <c r="N81" s="250"/>
    </row>
    <row r="82" spans="1:14" x14ac:dyDescent="0.35">
      <c r="A82" s="6" t="s">
        <v>3</v>
      </c>
      <c r="B82">
        <v>2013</v>
      </c>
      <c r="C82">
        <v>91467.5</v>
      </c>
      <c r="D82">
        <v>1509652.5442861347</v>
      </c>
      <c r="E82">
        <v>73364.600000000006</v>
      </c>
      <c r="F82">
        <v>70476.2</v>
      </c>
      <c r="G82">
        <v>453738</v>
      </c>
      <c r="H82">
        <v>5432</v>
      </c>
      <c r="I82">
        <v>1347</v>
      </c>
      <c r="J82">
        <v>3131</v>
      </c>
      <c r="K82">
        <v>0.68</v>
      </c>
      <c r="M82">
        <v>6862.37</v>
      </c>
      <c r="N82" s="250"/>
    </row>
    <row r="83" spans="1:14" x14ac:dyDescent="0.35">
      <c r="A83" s="6" t="s">
        <v>174</v>
      </c>
      <c r="B83">
        <v>2013</v>
      </c>
      <c r="C83">
        <v>60899.4</v>
      </c>
      <c r="D83">
        <v>1287225.8169238123</v>
      </c>
      <c r="E83">
        <v>55062.9</v>
      </c>
      <c r="F83">
        <v>65567</v>
      </c>
      <c r="G83">
        <v>412159</v>
      </c>
      <c r="H83">
        <v>4416.6059999999998</v>
      </c>
      <c r="I83">
        <v>1199.529</v>
      </c>
      <c r="J83">
        <v>615.19299999999998</v>
      </c>
      <c r="K83">
        <v>0.70899999999999996</v>
      </c>
      <c r="M83">
        <v>5101.2700000000004</v>
      </c>
      <c r="N83" s="250"/>
    </row>
    <row r="84" spans="1:14" x14ac:dyDescent="0.35">
      <c r="A84" s="6" t="s">
        <v>4</v>
      </c>
      <c r="B84">
        <v>2013</v>
      </c>
      <c r="C84">
        <v>677.2</v>
      </c>
      <c r="D84">
        <v>6880.8010024497808</v>
      </c>
      <c r="E84">
        <v>997.8</v>
      </c>
      <c r="F84">
        <v>713</v>
      </c>
      <c r="G84">
        <v>1738</v>
      </c>
      <c r="H84">
        <v>26.588000000000001</v>
      </c>
      <c r="I84">
        <v>1.462</v>
      </c>
      <c r="J84">
        <v>0</v>
      </c>
      <c r="K84">
        <v>1</v>
      </c>
      <c r="M84">
        <v>27.22</v>
      </c>
      <c r="N84" s="250"/>
    </row>
    <row r="85" spans="1:14" x14ac:dyDescent="0.35">
      <c r="A85" s="6" t="s">
        <v>5</v>
      </c>
      <c r="B85">
        <v>2013</v>
      </c>
      <c r="C85">
        <v>2070.6</v>
      </c>
      <c r="D85">
        <v>45762.47008966194</v>
      </c>
      <c r="E85">
        <v>145</v>
      </c>
      <c r="F85">
        <v>1041.0999999999999</v>
      </c>
      <c r="G85">
        <v>24040</v>
      </c>
      <c r="H85">
        <v>239.3</v>
      </c>
      <c r="I85">
        <v>93</v>
      </c>
      <c r="J85">
        <v>8</v>
      </c>
      <c r="K85">
        <v>0.23699999999999999</v>
      </c>
      <c r="M85">
        <v>281.62</v>
      </c>
      <c r="N85" s="250"/>
    </row>
    <row r="86" spans="1:14" x14ac:dyDescent="0.35">
      <c r="A86" s="6" t="s">
        <v>6</v>
      </c>
      <c r="B86">
        <v>2013</v>
      </c>
      <c r="C86">
        <v>1285</v>
      </c>
      <c r="D86">
        <v>12971.536268250858</v>
      </c>
      <c r="E86">
        <v>927.9</v>
      </c>
      <c r="F86">
        <v>1017.5</v>
      </c>
      <c r="G86">
        <v>3798</v>
      </c>
      <c r="H86">
        <v>46.692</v>
      </c>
      <c r="I86">
        <v>3.0539999999999998</v>
      </c>
      <c r="J86">
        <v>0</v>
      </c>
      <c r="K86">
        <v>0.998</v>
      </c>
      <c r="M86">
        <v>48.01</v>
      </c>
      <c r="N86" s="250"/>
    </row>
    <row r="87" spans="1:14" x14ac:dyDescent="0.35">
      <c r="A87" s="6" t="s">
        <v>7</v>
      </c>
      <c r="B87">
        <v>2013</v>
      </c>
      <c r="C87">
        <v>1710.6</v>
      </c>
      <c r="D87">
        <v>32950.335010779032</v>
      </c>
      <c r="E87">
        <v>100.6</v>
      </c>
      <c r="F87">
        <v>808.8</v>
      </c>
      <c r="G87">
        <v>10399</v>
      </c>
      <c r="H87">
        <v>152.32400000000001</v>
      </c>
      <c r="I87">
        <v>105.045</v>
      </c>
      <c r="J87">
        <v>0</v>
      </c>
      <c r="K87">
        <v>0.41499999999999998</v>
      </c>
      <c r="M87">
        <v>197.68</v>
      </c>
      <c r="N87" s="250"/>
    </row>
    <row r="88" spans="1:14" x14ac:dyDescent="0.35">
      <c r="A88" s="6" t="s">
        <v>8</v>
      </c>
      <c r="B88">
        <v>2013</v>
      </c>
      <c r="C88">
        <v>1101.5</v>
      </c>
      <c r="D88">
        <v>24912.488425526706</v>
      </c>
      <c r="E88">
        <v>74.3</v>
      </c>
      <c r="F88">
        <v>451.5</v>
      </c>
      <c r="G88">
        <v>7527</v>
      </c>
      <c r="H88">
        <v>94.088999999999999</v>
      </c>
      <c r="I88">
        <v>61.816000000000003</v>
      </c>
      <c r="J88">
        <v>0</v>
      </c>
      <c r="K88">
        <v>0.48299999999999998</v>
      </c>
      <c r="M88">
        <v>120.78</v>
      </c>
      <c r="N88" s="250"/>
    </row>
    <row r="89" spans="1:14" x14ac:dyDescent="0.35">
      <c r="A89" s="6" t="s">
        <v>9</v>
      </c>
      <c r="B89">
        <v>2013</v>
      </c>
      <c r="C89">
        <v>1499.3</v>
      </c>
      <c r="D89">
        <v>23088.893059529644</v>
      </c>
      <c r="E89">
        <v>174.9</v>
      </c>
      <c r="F89">
        <v>879.1</v>
      </c>
      <c r="G89">
        <v>9464</v>
      </c>
      <c r="H89">
        <v>136.81399999999999</v>
      </c>
      <c r="I89">
        <v>2.2109999999999999</v>
      </c>
      <c r="J89">
        <v>0</v>
      </c>
      <c r="K89">
        <v>0.70599999999999996</v>
      </c>
      <c r="M89">
        <v>137.77000000000001</v>
      </c>
      <c r="N89" s="250"/>
    </row>
    <row r="90" spans="1:14" x14ac:dyDescent="0.35">
      <c r="A90" s="6" t="s">
        <v>10</v>
      </c>
      <c r="B90">
        <v>2013</v>
      </c>
      <c r="C90">
        <v>30686.6</v>
      </c>
      <c r="D90">
        <v>530436.04347574722</v>
      </c>
      <c r="E90">
        <v>442.8</v>
      </c>
      <c r="F90">
        <v>6211.3</v>
      </c>
      <c r="G90">
        <v>365170</v>
      </c>
      <c r="H90">
        <v>2445.5</v>
      </c>
      <c r="I90">
        <v>1737.6</v>
      </c>
      <c r="J90">
        <v>1392.3999999999999</v>
      </c>
      <c r="K90">
        <v>9.1999999999999998E-2</v>
      </c>
      <c r="M90">
        <v>3573.17</v>
      </c>
      <c r="N90" s="250"/>
    </row>
    <row r="91" spans="1:14" x14ac:dyDescent="0.35">
      <c r="A91" s="6" t="s">
        <v>11</v>
      </c>
      <c r="B91">
        <v>2013</v>
      </c>
      <c r="C91">
        <v>2813.5</v>
      </c>
      <c r="D91">
        <v>89371.693074228344</v>
      </c>
      <c r="E91">
        <v>1437.1</v>
      </c>
      <c r="F91">
        <v>2783.8</v>
      </c>
      <c r="G91">
        <v>16080</v>
      </c>
      <c r="H91">
        <v>256.2</v>
      </c>
      <c r="I91">
        <v>65.400000000000006</v>
      </c>
      <c r="J91">
        <v>765.19999999999993</v>
      </c>
      <c r="K91">
        <v>0.73299999999999998</v>
      </c>
      <c r="M91">
        <v>491.88</v>
      </c>
      <c r="N91" s="250"/>
    </row>
    <row r="92" spans="1:14" x14ac:dyDescent="0.35">
      <c r="A92" s="6" t="s">
        <v>12</v>
      </c>
      <c r="B92">
        <v>2013</v>
      </c>
      <c r="C92">
        <v>1030.3</v>
      </c>
      <c r="D92">
        <v>11134.508802547773</v>
      </c>
      <c r="E92">
        <v>257.7</v>
      </c>
      <c r="F92">
        <v>621.70000000000005</v>
      </c>
      <c r="G92">
        <v>4772</v>
      </c>
      <c r="H92">
        <v>65.784000000000006</v>
      </c>
      <c r="I92">
        <v>1E-3</v>
      </c>
      <c r="J92">
        <v>0</v>
      </c>
      <c r="K92">
        <v>0.83099999999999996</v>
      </c>
      <c r="M92">
        <v>65.78</v>
      </c>
      <c r="N92" s="250"/>
    </row>
    <row r="93" spans="1:14" x14ac:dyDescent="0.35">
      <c r="A93" s="6" t="s">
        <v>13</v>
      </c>
      <c r="B93">
        <v>2013</v>
      </c>
      <c r="C93">
        <v>3555.6</v>
      </c>
      <c r="D93">
        <v>64552.033824840772</v>
      </c>
      <c r="E93">
        <v>1496.7</v>
      </c>
      <c r="F93">
        <v>2852.6</v>
      </c>
      <c r="G93">
        <v>24835</v>
      </c>
      <c r="H93">
        <v>237.95400000000001</v>
      </c>
      <c r="I93">
        <v>16.376000000000001</v>
      </c>
      <c r="J93">
        <v>0</v>
      </c>
      <c r="K93">
        <v>0.56499999999999995</v>
      </c>
      <c r="M93">
        <v>245.02</v>
      </c>
      <c r="N93" s="250"/>
    </row>
    <row r="94" spans="1:14" x14ac:dyDescent="0.35">
      <c r="A94" s="6" t="s">
        <v>14</v>
      </c>
      <c r="B94">
        <v>2013</v>
      </c>
      <c r="C94">
        <v>188.3</v>
      </c>
      <c r="D94">
        <v>1667.761160215581</v>
      </c>
      <c r="E94">
        <v>64.7</v>
      </c>
      <c r="F94">
        <v>137.5</v>
      </c>
      <c r="G94">
        <v>742</v>
      </c>
      <c r="H94">
        <v>14.388999999999999</v>
      </c>
      <c r="I94">
        <v>15.71</v>
      </c>
      <c r="J94">
        <v>0</v>
      </c>
      <c r="K94">
        <v>1</v>
      </c>
      <c r="M94">
        <v>21.17</v>
      </c>
      <c r="N94" s="250"/>
    </row>
    <row r="95" spans="1:14" x14ac:dyDescent="0.35">
      <c r="A95" s="6" t="s">
        <v>15</v>
      </c>
      <c r="B95">
        <v>2013</v>
      </c>
      <c r="C95">
        <v>1531.8</v>
      </c>
      <c r="D95">
        <v>14486.279913277807</v>
      </c>
      <c r="E95">
        <v>145.30000000000001</v>
      </c>
      <c r="F95">
        <v>857.7</v>
      </c>
      <c r="G95">
        <v>5411</v>
      </c>
      <c r="H95">
        <v>68.980999999999995</v>
      </c>
      <c r="I95">
        <v>7.0519999999999996</v>
      </c>
      <c r="J95">
        <v>0</v>
      </c>
      <c r="K95">
        <v>1</v>
      </c>
      <c r="M95">
        <v>72.03</v>
      </c>
      <c r="N95" s="250"/>
    </row>
    <row r="96" spans="1:14" x14ac:dyDescent="0.35">
      <c r="A96" s="6" t="s">
        <v>16</v>
      </c>
      <c r="B96">
        <v>2013</v>
      </c>
      <c r="C96">
        <v>20455</v>
      </c>
      <c r="D96">
        <v>371890.69312542881</v>
      </c>
      <c r="E96">
        <v>19344</v>
      </c>
      <c r="F96">
        <v>27321.9</v>
      </c>
      <c r="G96">
        <v>101373</v>
      </c>
      <c r="H96">
        <v>893.34100000000001</v>
      </c>
      <c r="I96">
        <v>242.024</v>
      </c>
      <c r="J96">
        <v>8.93</v>
      </c>
      <c r="K96">
        <v>0.77600000000000002</v>
      </c>
      <c r="M96">
        <v>1000.25</v>
      </c>
      <c r="N96" s="250"/>
    </row>
    <row r="97" spans="1:14" x14ac:dyDescent="0.35">
      <c r="A97" s="6" t="s">
        <v>75</v>
      </c>
      <c r="B97">
        <v>2013</v>
      </c>
      <c r="C97">
        <v>12668</v>
      </c>
      <c r="D97">
        <v>233914.0830881921</v>
      </c>
      <c r="E97">
        <v>3688.7</v>
      </c>
      <c r="F97">
        <v>13167</v>
      </c>
      <c r="G97">
        <v>58108</v>
      </c>
      <c r="H97">
        <v>614.44100000000003</v>
      </c>
      <c r="I97">
        <v>78.765000000000001</v>
      </c>
      <c r="J97">
        <v>97.52600000000001</v>
      </c>
      <c r="K97">
        <v>0.64100000000000001</v>
      </c>
      <c r="M97">
        <v>674.89</v>
      </c>
      <c r="N97" s="250"/>
    </row>
    <row r="98" spans="1:14" x14ac:dyDescent="0.35">
      <c r="A98" s="6" t="s">
        <v>17</v>
      </c>
      <c r="B98">
        <v>2013</v>
      </c>
      <c r="C98">
        <v>2420.6</v>
      </c>
      <c r="D98">
        <v>27351.47967025968</v>
      </c>
      <c r="E98">
        <v>160.69999999999999</v>
      </c>
      <c r="F98">
        <v>827.5</v>
      </c>
      <c r="G98">
        <v>14939</v>
      </c>
      <c r="H98">
        <v>152.58699999999999</v>
      </c>
      <c r="I98">
        <v>14.113</v>
      </c>
      <c r="J98">
        <v>0</v>
      </c>
      <c r="K98">
        <v>0.39300000000000002</v>
      </c>
      <c r="M98">
        <v>158.68</v>
      </c>
      <c r="N98" s="250"/>
    </row>
    <row r="99" spans="1:14" x14ac:dyDescent="0.35">
      <c r="A99" s="6" t="s">
        <v>18</v>
      </c>
      <c r="B99">
        <v>2013</v>
      </c>
      <c r="C99">
        <v>1132.7</v>
      </c>
      <c r="D99">
        <v>12507.785115874573</v>
      </c>
      <c r="E99">
        <v>301.5</v>
      </c>
      <c r="F99">
        <v>747.5</v>
      </c>
      <c r="G99">
        <v>5197</v>
      </c>
      <c r="H99">
        <v>70.861000000000004</v>
      </c>
      <c r="I99">
        <v>0</v>
      </c>
      <c r="J99">
        <v>0</v>
      </c>
      <c r="K99">
        <v>0.746</v>
      </c>
      <c r="M99">
        <v>70.86</v>
      </c>
      <c r="N99" s="250"/>
    </row>
    <row r="100" spans="1:14" x14ac:dyDescent="0.35">
      <c r="A100" s="6" t="s">
        <v>19</v>
      </c>
      <c r="B100">
        <v>2013</v>
      </c>
      <c r="C100">
        <v>2210.1</v>
      </c>
      <c r="D100">
        <v>26227.103781969625</v>
      </c>
      <c r="E100">
        <v>278.5</v>
      </c>
      <c r="F100">
        <v>479.8</v>
      </c>
      <c r="G100">
        <v>18927</v>
      </c>
      <c r="H100">
        <v>170.863</v>
      </c>
      <c r="I100">
        <v>104.491</v>
      </c>
      <c r="J100">
        <v>1.222</v>
      </c>
      <c r="K100">
        <v>0.254</v>
      </c>
      <c r="M100">
        <v>216.31</v>
      </c>
      <c r="N100" s="250"/>
    </row>
    <row r="101" spans="1:14" x14ac:dyDescent="0.35">
      <c r="A101" s="6" t="s">
        <v>20</v>
      </c>
      <c r="B101">
        <v>2013</v>
      </c>
      <c r="C101">
        <v>1868.5</v>
      </c>
      <c r="D101">
        <v>28932.590234688883</v>
      </c>
      <c r="E101">
        <v>660.1</v>
      </c>
      <c r="F101">
        <v>1593.8</v>
      </c>
      <c r="G101">
        <v>8956</v>
      </c>
      <c r="H101">
        <v>88.891000000000005</v>
      </c>
      <c r="I101">
        <v>16.585999999999999</v>
      </c>
      <c r="J101">
        <v>0</v>
      </c>
      <c r="K101">
        <v>0.623</v>
      </c>
      <c r="M101">
        <v>96.05</v>
      </c>
      <c r="N101" s="250"/>
    </row>
    <row r="102" spans="1:14" x14ac:dyDescent="0.35">
      <c r="A102" s="6" t="s">
        <v>21</v>
      </c>
      <c r="B102">
        <v>2013</v>
      </c>
      <c r="C102">
        <v>3285.3</v>
      </c>
      <c r="D102">
        <v>53093.032578147977</v>
      </c>
      <c r="E102">
        <v>1348.1</v>
      </c>
      <c r="F102">
        <v>3618</v>
      </c>
      <c r="G102">
        <v>12628</v>
      </c>
      <c r="H102">
        <v>147.22300000000001</v>
      </c>
      <c r="I102">
        <v>2.3769999999999998</v>
      </c>
      <c r="J102">
        <v>2.0979999999999999</v>
      </c>
      <c r="K102">
        <v>0.74199999999999999</v>
      </c>
      <c r="M102">
        <v>148.82</v>
      </c>
      <c r="N102" s="250"/>
    </row>
    <row r="103" spans="1:14" x14ac:dyDescent="0.35">
      <c r="A103" s="6" t="s">
        <v>22</v>
      </c>
      <c r="B103">
        <v>2013</v>
      </c>
      <c r="C103">
        <v>3059.2</v>
      </c>
      <c r="D103">
        <v>52985.29339000491</v>
      </c>
      <c r="E103">
        <v>864.7</v>
      </c>
      <c r="F103">
        <v>3909.4</v>
      </c>
      <c r="G103">
        <v>16023</v>
      </c>
      <c r="H103">
        <v>164.26599999999999</v>
      </c>
      <c r="I103">
        <v>7.6109999999999998</v>
      </c>
      <c r="J103">
        <v>0</v>
      </c>
      <c r="K103">
        <v>0.78200000000000003</v>
      </c>
      <c r="M103">
        <v>167.55</v>
      </c>
      <c r="N103" s="250"/>
    </row>
    <row r="104" spans="1:14" x14ac:dyDescent="0.35">
      <c r="A104" s="6" t="s">
        <v>23</v>
      </c>
      <c r="B104">
        <v>2013</v>
      </c>
      <c r="C104">
        <v>904.2</v>
      </c>
      <c r="D104">
        <v>16673.427275845177</v>
      </c>
      <c r="E104">
        <v>421</v>
      </c>
      <c r="F104">
        <v>981.6</v>
      </c>
      <c r="G104">
        <v>5791</v>
      </c>
      <c r="H104">
        <v>58.478000000000002</v>
      </c>
      <c r="I104">
        <v>19.396000000000001</v>
      </c>
      <c r="J104">
        <v>0</v>
      </c>
      <c r="K104">
        <v>0.80200000000000005</v>
      </c>
      <c r="M104">
        <v>66.849999999999994</v>
      </c>
      <c r="N104" s="250"/>
    </row>
    <row r="105" spans="1:14" x14ac:dyDescent="0.35">
      <c r="A105" s="6" t="s">
        <v>24</v>
      </c>
      <c r="B105">
        <v>2013</v>
      </c>
      <c r="C105">
        <v>2381.3000000000002</v>
      </c>
      <c r="D105">
        <v>46437.186523517892</v>
      </c>
      <c r="E105">
        <v>393.4</v>
      </c>
      <c r="F105">
        <v>1414.1</v>
      </c>
      <c r="G105">
        <v>22035</v>
      </c>
      <c r="H105">
        <v>284.745</v>
      </c>
      <c r="I105">
        <v>114.29</v>
      </c>
      <c r="J105">
        <v>0</v>
      </c>
      <c r="K105">
        <v>0.52500000000000002</v>
      </c>
      <c r="M105">
        <v>334.09</v>
      </c>
      <c r="N105" s="250"/>
    </row>
    <row r="106" spans="1:14" x14ac:dyDescent="0.35">
      <c r="A106" s="6" t="s">
        <v>25</v>
      </c>
      <c r="B106">
        <v>2013</v>
      </c>
      <c r="C106">
        <v>703</v>
      </c>
      <c r="D106">
        <v>10175.9693089172</v>
      </c>
      <c r="E106">
        <v>193.9</v>
      </c>
      <c r="F106">
        <v>674.5</v>
      </c>
      <c r="G106">
        <v>3181</v>
      </c>
      <c r="H106">
        <v>48.09</v>
      </c>
      <c r="I106">
        <v>0</v>
      </c>
      <c r="J106">
        <v>0</v>
      </c>
      <c r="K106">
        <v>0.85899999999999999</v>
      </c>
      <c r="M106">
        <v>48.09</v>
      </c>
      <c r="N106" s="250"/>
    </row>
    <row r="107" spans="1:14" x14ac:dyDescent="0.35">
      <c r="A107" s="6" t="s">
        <v>26</v>
      </c>
      <c r="B107">
        <v>2013</v>
      </c>
      <c r="C107">
        <v>5450</v>
      </c>
      <c r="D107">
        <v>88258.964247917698</v>
      </c>
      <c r="E107">
        <v>2232.1999999999998</v>
      </c>
      <c r="F107">
        <v>4394.2</v>
      </c>
      <c r="G107">
        <v>50863</v>
      </c>
      <c r="H107">
        <v>493.7</v>
      </c>
      <c r="I107">
        <v>127.2</v>
      </c>
      <c r="J107">
        <v>217</v>
      </c>
      <c r="K107">
        <v>0.51500000000000001</v>
      </c>
      <c r="M107">
        <v>607.45000000000005</v>
      </c>
      <c r="N107" s="250"/>
    </row>
    <row r="108" spans="1:14" x14ac:dyDescent="0.35">
      <c r="A108" s="6" t="s">
        <v>27</v>
      </c>
      <c r="B108">
        <v>2013</v>
      </c>
      <c r="C108">
        <v>4825.3</v>
      </c>
      <c r="D108">
        <v>84814.393849093598</v>
      </c>
      <c r="E108">
        <v>168.5</v>
      </c>
      <c r="F108">
        <v>1558.1</v>
      </c>
      <c r="G108">
        <v>53015</v>
      </c>
      <c r="H108">
        <v>375.24900000000002</v>
      </c>
      <c r="I108">
        <v>202.839</v>
      </c>
      <c r="J108">
        <v>157.77900000000002</v>
      </c>
      <c r="K108">
        <v>0.19900000000000001</v>
      </c>
      <c r="M108">
        <v>505.6</v>
      </c>
      <c r="N108" s="250"/>
    </row>
    <row r="109" spans="1:14" x14ac:dyDescent="0.35">
      <c r="A109" s="6" t="s">
        <v>28</v>
      </c>
      <c r="B109">
        <v>2013</v>
      </c>
      <c r="C109">
        <v>605</v>
      </c>
      <c r="D109">
        <v>14229.205623223914</v>
      </c>
      <c r="E109">
        <v>69.7</v>
      </c>
      <c r="F109">
        <v>645.29999999999995</v>
      </c>
      <c r="G109">
        <v>2275</v>
      </c>
      <c r="H109">
        <v>15.756</v>
      </c>
      <c r="I109">
        <v>16.053000000000001</v>
      </c>
      <c r="J109">
        <v>0</v>
      </c>
      <c r="K109">
        <v>0.85499999999999998</v>
      </c>
      <c r="M109">
        <v>22.69</v>
      </c>
      <c r="N109" s="250"/>
    </row>
    <row r="110" spans="1:14" x14ac:dyDescent="0.35">
      <c r="A110" s="6" t="s">
        <v>29</v>
      </c>
      <c r="B110">
        <v>2013</v>
      </c>
      <c r="C110">
        <v>14067.2</v>
      </c>
      <c r="D110">
        <v>257858.27821117104</v>
      </c>
      <c r="E110">
        <v>7433.7</v>
      </c>
      <c r="F110">
        <v>12972.5</v>
      </c>
      <c r="G110">
        <v>102136</v>
      </c>
      <c r="H110">
        <v>1124.884</v>
      </c>
      <c r="I110">
        <v>163.82900000000001</v>
      </c>
      <c r="J110">
        <v>72.671999999999997</v>
      </c>
      <c r="K110">
        <v>0.628</v>
      </c>
      <c r="M110">
        <v>1215.32</v>
      </c>
      <c r="N110" s="250"/>
    </row>
    <row r="111" spans="1:14" x14ac:dyDescent="0.35">
      <c r="A111" s="6" t="s">
        <v>30</v>
      </c>
      <c r="B111">
        <v>2013</v>
      </c>
      <c r="C111">
        <v>1076.2</v>
      </c>
      <c r="D111">
        <v>24238.190424301818</v>
      </c>
      <c r="E111">
        <v>294</v>
      </c>
      <c r="F111">
        <v>896.3</v>
      </c>
      <c r="G111">
        <v>6321</v>
      </c>
      <c r="H111">
        <v>77.570999999999998</v>
      </c>
      <c r="I111">
        <v>40.817</v>
      </c>
      <c r="J111">
        <v>0</v>
      </c>
      <c r="K111">
        <v>0.76300000000000001</v>
      </c>
      <c r="M111">
        <v>95.19</v>
      </c>
      <c r="N111" s="250"/>
    </row>
    <row r="112" spans="1:14" x14ac:dyDescent="0.35">
      <c r="A112" s="6" t="s">
        <v>175</v>
      </c>
      <c r="B112">
        <v>2013</v>
      </c>
      <c r="C112">
        <v>7277.7</v>
      </c>
      <c r="D112">
        <v>178231.06073909852</v>
      </c>
      <c r="E112">
        <v>880.1</v>
      </c>
      <c r="F112">
        <v>4464.5</v>
      </c>
      <c r="G112">
        <v>83161</v>
      </c>
      <c r="H112">
        <v>847.75</v>
      </c>
      <c r="I112">
        <v>316.87799999999999</v>
      </c>
      <c r="J112">
        <v>96.103999999999999</v>
      </c>
      <c r="K112">
        <v>0.33500000000000002</v>
      </c>
      <c r="M112">
        <v>1010.61</v>
      </c>
      <c r="N112" s="250"/>
    </row>
    <row r="113" spans="1:14" x14ac:dyDescent="0.35">
      <c r="A113" s="6" t="s">
        <v>31</v>
      </c>
      <c r="B113">
        <v>2013</v>
      </c>
      <c r="C113">
        <v>1194.7</v>
      </c>
      <c r="D113">
        <v>19335.238019108281</v>
      </c>
      <c r="E113">
        <v>262.3</v>
      </c>
      <c r="F113">
        <v>804.9</v>
      </c>
      <c r="G113">
        <v>7443</v>
      </c>
      <c r="H113">
        <v>93.051000000000002</v>
      </c>
      <c r="I113">
        <v>8.5449999999999999</v>
      </c>
      <c r="J113">
        <v>0</v>
      </c>
      <c r="K113">
        <v>0.69899999999999995</v>
      </c>
      <c r="M113">
        <v>96.74</v>
      </c>
      <c r="N113" s="250"/>
    </row>
    <row r="114" spans="1:14" x14ac:dyDescent="0.35">
      <c r="A114" s="6" t="s">
        <v>32</v>
      </c>
      <c r="B114">
        <v>2013</v>
      </c>
      <c r="C114">
        <v>814.4</v>
      </c>
      <c r="D114">
        <v>11076.699139637436</v>
      </c>
      <c r="E114">
        <v>455</v>
      </c>
      <c r="F114">
        <v>1093.5</v>
      </c>
      <c r="G114">
        <v>3560</v>
      </c>
      <c r="H114">
        <v>23.224</v>
      </c>
      <c r="I114">
        <v>1.081</v>
      </c>
      <c r="J114">
        <v>0</v>
      </c>
      <c r="K114">
        <v>0.97399999999999998</v>
      </c>
      <c r="M114">
        <v>23.69</v>
      </c>
      <c r="N114" s="250"/>
    </row>
    <row r="115" spans="1:14" x14ac:dyDescent="0.35">
      <c r="A115" s="6" t="s">
        <v>33</v>
      </c>
      <c r="B115">
        <v>2013</v>
      </c>
      <c r="C115">
        <v>7745.9</v>
      </c>
      <c r="D115">
        <v>159353.99408353752</v>
      </c>
      <c r="E115">
        <v>6470.8</v>
      </c>
      <c r="F115">
        <v>6171.4</v>
      </c>
      <c r="G115">
        <v>55639</v>
      </c>
      <c r="H115">
        <v>522.29999999999995</v>
      </c>
      <c r="I115">
        <v>135.5</v>
      </c>
      <c r="J115">
        <v>111.4</v>
      </c>
      <c r="K115">
        <v>0.499</v>
      </c>
      <c r="M115">
        <v>611</v>
      </c>
      <c r="N115" s="250"/>
    </row>
    <row r="116" spans="1:14" x14ac:dyDescent="0.35">
      <c r="A116" s="6" t="s">
        <v>34</v>
      </c>
      <c r="B116">
        <v>2013</v>
      </c>
      <c r="C116">
        <v>423.5</v>
      </c>
      <c r="D116">
        <v>3677.0591952474283</v>
      </c>
      <c r="E116">
        <v>92.5</v>
      </c>
      <c r="F116">
        <v>455.8</v>
      </c>
      <c r="G116">
        <v>1792</v>
      </c>
      <c r="H116">
        <v>16.672000000000001</v>
      </c>
      <c r="I116">
        <v>0</v>
      </c>
      <c r="J116">
        <v>0</v>
      </c>
      <c r="K116">
        <v>0.93700000000000006</v>
      </c>
      <c r="M116">
        <v>16.670000000000002</v>
      </c>
      <c r="N116" s="250"/>
    </row>
    <row r="117" spans="1:14" x14ac:dyDescent="0.35">
      <c r="A117" s="6" t="s">
        <v>35</v>
      </c>
      <c r="B117">
        <v>2013</v>
      </c>
      <c r="C117">
        <v>4396.3</v>
      </c>
      <c r="D117">
        <v>78236.72152229301</v>
      </c>
      <c r="E117">
        <v>920</v>
      </c>
      <c r="F117">
        <v>4126.7</v>
      </c>
      <c r="G117">
        <v>28604</v>
      </c>
      <c r="H117">
        <v>308.69900000000001</v>
      </c>
      <c r="I117">
        <v>49.094999999999999</v>
      </c>
      <c r="J117">
        <v>0</v>
      </c>
      <c r="K117">
        <v>0.65700000000000003</v>
      </c>
      <c r="M117">
        <v>329.9</v>
      </c>
      <c r="N117" s="250"/>
    </row>
    <row r="118" spans="1:14" x14ac:dyDescent="0.35">
      <c r="A118" s="6" t="s">
        <v>36</v>
      </c>
      <c r="B118">
        <v>2013</v>
      </c>
      <c r="C118">
        <v>872.9</v>
      </c>
      <c r="D118">
        <v>11648.446105095545</v>
      </c>
      <c r="E118">
        <v>200.1</v>
      </c>
      <c r="F118">
        <v>645.5</v>
      </c>
      <c r="G118">
        <v>2383</v>
      </c>
      <c r="H118">
        <v>38.869999999999997</v>
      </c>
      <c r="I118">
        <v>3.3000000000000002E-2</v>
      </c>
      <c r="J118">
        <v>0</v>
      </c>
      <c r="K118">
        <v>0.997</v>
      </c>
      <c r="M118">
        <v>38.880000000000003</v>
      </c>
      <c r="N118" s="250"/>
    </row>
    <row r="119" spans="1:14" x14ac:dyDescent="0.35">
      <c r="A119" s="6" t="s">
        <v>37</v>
      </c>
      <c r="B119">
        <v>2013</v>
      </c>
      <c r="C119">
        <v>1168.2</v>
      </c>
      <c r="D119">
        <v>18734.132748407646</v>
      </c>
      <c r="E119">
        <v>58.7</v>
      </c>
      <c r="F119">
        <v>453</v>
      </c>
      <c r="G119">
        <v>5892</v>
      </c>
      <c r="H119">
        <v>87.016999999999996</v>
      </c>
      <c r="I119">
        <v>35.103000000000002</v>
      </c>
      <c r="J119">
        <v>0</v>
      </c>
      <c r="K119">
        <v>0.55000000000000004</v>
      </c>
      <c r="M119">
        <v>102.17</v>
      </c>
      <c r="N119" s="250"/>
    </row>
    <row r="120" spans="1:14" x14ac:dyDescent="0.35">
      <c r="A120" s="6" t="s">
        <v>176</v>
      </c>
      <c r="B120">
        <v>2013</v>
      </c>
      <c r="C120">
        <v>3791.9</v>
      </c>
      <c r="D120">
        <v>57705.706105830483</v>
      </c>
      <c r="E120">
        <v>389</v>
      </c>
      <c r="F120">
        <v>2210.4</v>
      </c>
      <c r="G120">
        <v>13928</v>
      </c>
      <c r="H120">
        <v>189.572</v>
      </c>
      <c r="I120">
        <v>91.918999999999997</v>
      </c>
      <c r="J120">
        <v>55.606999999999999</v>
      </c>
      <c r="K120">
        <v>0.754</v>
      </c>
      <c r="M120">
        <v>244.33</v>
      </c>
      <c r="N120" s="250"/>
    </row>
    <row r="121" spans="1:14" x14ac:dyDescent="0.35">
      <c r="A121" s="6" t="s">
        <v>38</v>
      </c>
      <c r="B121">
        <v>2013</v>
      </c>
      <c r="C121">
        <v>3826.4</v>
      </c>
      <c r="D121">
        <v>49082.788670749644</v>
      </c>
      <c r="E121">
        <v>580.79999999999995</v>
      </c>
      <c r="F121">
        <v>2039.3</v>
      </c>
      <c r="G121">
        <v>23474</v>
      </c>
      <c r="H121">
        <v>343.79399999999998</v>
      </c>
      <c r="I121">
        <v>53.972999999999999</v>
      </c>
      <c r="J121">
        <v>0</v>
      </c>
      <c r="K121">
        <v>0.58199999999999996</v>
      </c>
      <c r="M121">
        <v>367.1</v>
      </c>
      <c r="N121" s="250"/>
    </row>
    <row r="122" spans="1:14" x14ac:dyDescent="0.35">
      <c r="A122" s="6" t="s">
        <v>39</v>
      </c>
      <c r="B122">
        <v>2013</v>
      </c>
      <c r="C122">
        <v>1355.3</v>
      </c>
      <c r="D122">
        <v>17110.65742601666</v>
      </c>
      <c r="E122">
        <v>557.6</v>
      </c>
      <c r="F122">
        <v>841.9</v>
      </c>
      <c r="G122">
        <v>5053</v>
      </c>
      <c r="H122">
        <v>68.400000000000006</v>
      </c>
      <c r="I122">
        <v>37.700000000000003</v>
      </c>
      <c r="J122">
        <v>0</v>
      </c>
      <c r="K122">
        <v>0.85399999999999998</v>
      </c>
      <c r="M122">
        <v>84.68</v>
      </c>
      <c r="N122" s="250"/>
    </row>
    <row r="123" spans="1:14" x14ac:dyDescent="0.35">
      <c r="A123" s="6" t="s">
        <v>177</v>
      </c>
      <c r="B123">
        <v>2013</v>
      </c>
      <c r="C123">
        <v>1230.8</v>
      </c>
      <c r="D123">
        <v>20532.728310632046</v>
      </c>
      <c r="E123">
        <v>473.3</v>
      </c>
      <c r="F123">
        <v>873.9</v>
      </c>
      <c r="G123">
        <v>5470</v>
      </c>
      <c r="H123">
        <v>72.06</v>
      </c>
      <c r="I123">
        <v>93.73</v>
      </c>
      <c r="J123">
        <v>0</v>
      </c>
      <c r="K123">
        <v>0.61199999999999999</v>
      </c>
      <c r="M123">
        <v>112.53</v>
      </c>
      <c r="N123" s="250"/>
    </row>
    <row r="124" spans="1:14" x14ac:dyDescent="0.35">
      <c r="A124" s="6" t="s">
        <v>178</v>
      </c>
      <c r="B124">
        <v>2013</v>
      </c>
      <c r="C124">
        <v>6881.2</v>
      </c>
      <c r="D124">
        <v>168843.65348897601</v>
      </c>
      <c r="E124">
        <v>772.4</v>
      </c>
      <c r="F124">
        <v>3930</v>
      </c>
      <c r="G124">
        <v>95578</v>
      </c>
      <c r="H124">
        <v>839.09500000000003</v>
      </c>
      <c r="I124">
        <v>333.529</v>
      </c>
      <c r="J124">
        <v>140.43599999999998</v>
      </c>
      <c r="K124">
        <v>0.28699999999999998</v>
      </c>
      <c r="M124">
        <v>1021.17</v>
      </c>
      <c r="N124" s="250"/>
    </row>
    <row r="125" spans="1:14" x14ac:dyDescent="0.35">
      <c r="A125" s="6" t="s">
        <v>40</v>
      </c>
      <c r="B125">
        <v>2013</v>
      </c>
      <c r="C125">
        <v>2919.7</v>
      </c>
      <c r="D125">
        <v>75835.564420137191</v>
      </c>
      <c r="E125">
        <v>1260.2</v>
      </c>
      <c r="F125">
        <v>3472</v>
      </c>
      <c r="G125">
        <v>28836</v>
      </c>
      <c r="H125">
        <v>414.33699999999999</v>
      </c>
      <c r="I125">
        <v>16.172000000000001</v>
      </c>
      <c r="J125">
        <v>0</v>
      </c>
      <c r="K125">
        <v>0.71199999999999997</v>
      </c>
      <c r="M125">
        <v>421.32</v>
      </c>
      <c r="N125" s="250"/>
    </row>
    <row r="126" spans="1:14" x14ac:dyDescent="0.35">
      <c r="A126" s="6" t="s">
        <v>41</v>
      </c>
      <c r="B126">
        <v>2013</v>
      </c>
      <c r="C126">
        <v>1386.3</v>
      </c>
      <c r="D126">
        <v>28323.295639637436</v>
      </c>
      <c r="E126">
        <v>747.7</v>
      </c>
      <c r="F126">
        <v>1415.7</v>
      </c>
      <c r="G126">
        <v>9477</v>
      </c>
      <c r="H126">
        <v>127.40600000000001</v>
      </c>
      <c r="I126">
        <v>28.890999999999998</v>
      </c>
      <c r="J126">
        <v>0</v>
      </c>
      <c r="K126">
        <v>0.749</v>
      </c>
      <c r="M126">
        <v>139.88</v>
      </c>
      <c r="N126" s="250"/>
    </row>
    <row r="127" spans="1:14" x14ac:dyDescent="0.35">
      <c r="A127" s="6" t="s">
        <v>42</v>
      </c>
      <c r="B127">
        <v>2013</v>
      </c>
      <c r="C127">
        <v>2631.4</v>
      </c>
      <c r="D127">
        <v>33378.885260411567</v>
      </c>
      <c r="E127">
        <v>2606.6</v>
      </c>
      <c r="F127">
        <v>2611.1</v>
      </c>
      <c r="G127">
        <v>10164</v>
      </c>
      <c r="H127">
        <v>88.561000000000007</v>
      </c>
      <c r="I127">
        <v>48.395000000000003</v>
      </c>
      <c r="J127">
        <v>0</v>
      </c>
      <c r="K127">
        <v>0.78100000000000003</v>
      </c>
      <c r="M127">
        <v>109.46</v>
      </c>
      <c r="N127" s="250"/>
    </row>
    <row r="128" spans="1:14" x14ac:dyDescent="0.35">
      <c r="A128" s="6" t="s">
        <v>43</v>
      </c>
      <c r="B128">
        <v>2013</v>
      </c>
      <c r="C128">
        <v>17942.400000000001</v>
      </c>
      <c r="D128">
        <v>273253.89674277318</v>
      </c>
      <c r="E128">
        <v>9429</v>
      </c>
      <c r="F128">
        <v>21906</v>
      </c>
      <c r="G128">
        <v>88364</v>
      </c>
      <c r="H128">
        <v>920.59799999999996</v>
      </c>
      <c r="I128">
        <v>85.941000000000003</v>
      </c>
      <c r="J128">
        <v>79.829000000000008</v>
      </c>
      <c r="K128">
        <v>0.75600000000000001</v>
      </c>
      <c r="M128">
        <v>979.34</v>
      </c>
      <c r="N128" s="250"/>
    </row>
    <row r="129" spans="1:14" x14ac:dyDescent="0.35">
      <c r="A129" s="6" t="s">
        <v>44</v>
      </c>
      <c r="B129">
        <v>2013</v>
      </c>
      <c r="C129">
        <v>4524.3999999999996</v>
      </c>
      <c r="D129">
        <v>122247.33167662912</v>
      </c>
      <c r="E129">
        <v>2933.7</v>
      </c>
      <c r="F129">
        <v>3116.3</v>
      </c>
      <c r="G129">
        <v>50536</v>
      </c>
      <c r="H129">
        <v>659.51</v>
      </c>
      <c r="I129">
        <v>189.11699999999999</v>
      </c>
      <c r="J129">
        <v>311.77600000000001</v>
      </c>
      <c r="K129">
        <v>0.45100000000000001</v>
      </c>
      <c r="M129">
        <v>825.68</v>
      </c>
      <c r="N129" s="250"/>
    </row>
    <row r="130" spans="1:14" x14ac:dyDescent="0.35">
      <c r="A130" s="6" t="s">
        <v>45</v>
      </c>
      <c r="B130">
        <v>2013</v>
      </c>
      <c r="C130">
        <v>4089.6</v>
      </c>
      <c r="D130">
        <v>73766.085260411579</v>
      </c>
      <c r="E130">
        <v>2034.6</v>
      </c>
      <c r="F130">
        <v>3563</v>
      </c>
      <c r="G130">
        <v>33786</v>
      </c>
      <c r="H130">
        <v>393.57799999999997</v>
      </c>
      <c r="I130">
        <v>33.212000000000003</v>
      </c>
      <c r="J130">
        <v>0</v>
      </c>
      <c r="K130">
        <v>0.57099999999999995</v>
      </c>
      <c r="M130">
        <v>407.92</v>
      </c>
      <c r="N130" s="250"/>
    </row>
    <row r="131" spans="1:14" x14ac:dyDescent="0.35">
      <c r="A131" s="6" t="s">
        <v>46</v>
      </c>
      <c r="B131">
        <v>2013</v>
      </c>
      <c r="C131">
        <v>1519.3</v>
      </c>
      <c r="D131">
        <v>9746.8037778049984</v>
      </c>
      <c r="E131">
        <v>23.1</v>
      </c>
      <c r="F131">
        <v>382.9</v>
      </c>
      <c r="G131">
        <v>7993</v>
      </c>
      <c r="H131">
        <v>78.040999999999997</v>
      </c>
      <c r="I131">
        <v>23.201000000000001</v>
      </c>
      <c r="J131">
        <v>0</v>
      </c>
      <c r="K131">
        <v>0.38700000000000001</v>
      </c>
      <c r="M131">
        <v>88.06</v>
      </c>
      <c r="N131" s="250"/>
    </row>
    <row r="132" spans="1:14" x14ac:dyDescent="0.35">
      <c r="A132" s="6" t="s">
        <v>47</v>
      </c>
      <c r="B132">
        <v>2013</v>
      </c>
      <c r="C132">
        <v>712.2</v>
      </c>
      <c r="D132">
        <v>16202.168040421366</v>
      </c>
      <c r="E132">
        <v>133.9</v>
      </c>
      <c r="F132">
        <v>977</v>
      </c>
      <c r="G132">
        <v>4324</v>
      </c>
      <c r="H132">
        <v>39.658999999999999</v>
      </c>
      <c r="I132">
        <v>0.24099999999999999</v>
      </c>
      <c r="J132">
        <v>54.216000000000001</v>
      </c>
      <c r="K132">
        <v>0.89100000000000001</v>
      </c>
      <c r="M132">
        <v>54.46</v>
      </c>
      <c r="N132" s="250"/>
    </row>
    <row r="133" spans="1:14" x14ac:dyDescent="0.35">
      <c r="A133" s="6" t="s">
        <v>179</v>
      </c>
      <c r="B133">
        <v>2013</v>
      </c>
      <c r="C133">
        <v>1626</v>
      </c>
      <c r="D133">
        <v>14267.780783194516</v>
      </c>
      <c r="E133">
        <v>30.2</v>
      </c>
      <c r="F133">
        <v>423.2</v>
      </c>
      <c r="G133">
        <v>6694</v>
      </c>
      <c r="H133">
        <v>66.099999999999994</v>
      </c>
      <c r="I133">
        <v>20.68</v>
      </c>
      <c r="J133">
        <v>0</v>
      </c>
      <c r="K133">
        <v>0.43</v>
      </c>
      <c r="M133">
        <v>75.03</v>
      </c>
      <c r="N133" s="250"/>
    </row>
    <row r="134" spans="1:14" x14ac:dyDescent="0.35">
      <c r="A134" s="6" t="s">
        <v>48</v>
      </c>
      <c r="B134">
        <v>2013</v>
      </c>
      <c r="C134">
        <v>2086.1999999999998</v>
      </c>
      <c r="D134">
        <v>32501.774199657037</v>
      </c>
      <c r="E134">
        <v>632.1</v>
      </c>
      <c r="F134">
        <v>961.1</v>
      </c>
      <c r="G134">
        <v>20873</v>
      </c>
      <c r="H134">
        <v>202.53899999999999</v>
      </c>
      <c r="I134">
        <v>73.304000000000002</v>
      </c>
      <c r="J134">
        <v>0</v>
      </c>
      <c r="K134">
        <v>0.38100000000000001</v>
      </c>
      <c r="M134">
        <v>234.19</v>
      </c>
      <c r="N134" s="250"/>
    </row>
    <row r="135" spans="1:14" x14ac:dyDescent="0.35">
      <c r="A135" s="6" t="s">
        <v>49</v>
      </c>
      <c r="B135">
        <v>2013</v>
      </c>
      <c r="C135">
        <v>6923.2</v>
      </c>
      <c r="D135">
        <v>99796.619492405705</v>
      </c>
      <c r="E135">
        <v>3033.4</v>
      </c>
      <c r="F135">
        <v>6361.8</v>
      </c>
      <c r="G135">
        <v>29510</v>
      </c>
      <c r="H135">
        <v>435.4</v>
      </c>
      <c r="I135">
        <v>180.21900000000002</v>
      </c>
      <c r="J135">
        <v>0</v>
      </c>
      <c r="K135">
        <v>0.73399999999999999</v>
      </c>
      <c r="M135">
        <v>513.21</v>
      </c>
      <c r="N135" s="250"/>
    </row>
    <row r="136" spans="1:14" x14ac:dyDescent="0.35">
      <c r="A136" s="6" t="s">
        <v>50</v>
      </c>
      <c r="B136">
        <v>2013</v>
      </c>
      <c r="C136">
        <v>3174.7</v>
      </c>
      <c r="D136">
        <v>38123.452669769729</v>
      </c>
      <c r="E136">
        <v>92.9</v>
      </c>
      <c r="F136">
        <v>781.1</v>
      </c>
      <c r="G136">
        <v>24746</v>
      </c>
      <c r="H136">
        <v>226.27600000000001</v>
      </c>
      <c r="I136">
        <v>92.423000000000002</v>
      </c>
      <c r="J136">
        <v>0</v>
      </c>
      <c r="K136">
        <v>0.26500000000000001</v>
      </c>
      <c r="M136">
        <v>266.18</v>
      </c>
      <c r="N136" s="250"/>
    </row>
    <row r="137" spans="1:14" x14ac:dyDescent="0.35">
      <c r="A137" s="6" t="s">
        <v>51</v>
      </c>
      <c r="B137">
        <v>2013</v>
      </c>
      <c r="C137">
        <v>3552.1</v>
      </c>
      <c r="D137">
        <v>88239.488579372875</v>
      </c>
      <c r="E137">
        <v>1017.4</v>
      </c>
      <c r="F137">
        <v>4293.7</v>
      </c>
      <c r="G137">
        <v>23013</v>
      </c>
      <c r="H137">
        <v>307.70499999999998</v>
      </c>
      <c r="I137">
        <v>33.845999999999997</v>
      </c>
      <c r="J137">
        <v>3.4489999999999998</v>
      </c>
      <c r="K137">
        <v>0.69799999999999995</v>
      </c>
      <c r="M137">
        <v>323.25</v>
      </c>
      <c r="N137" s="250"/>
    </row>
    <row r="138" spans="1:14" x14ac:dyDescent="0.35">
      <c r="A138" s="6" t="s">
        <v>52</v>
      </c>
      <c r="B138">
        <v>2013</v>
      </c>
      <c r="C138">
        <v>20379.2</v>
      </c>
      <c r="D138">
        <v>414650.63494169532</v>
      </c>
      <c r="E138">
        <v>23196.400000000001</v>
      </c>
      <c r="F138">
        <v>25702.2</v>
      </c>
      <c r="G138">
        <v>112424</v>
      </c>
      <c r="H138">
        <v>1403.0809999999999</v>
      </c>
      <c r="I138">
        <v>206.024</v>
      </c>
      <c r="J138">
        <v>429.18099999999998</v>
      </c>
      <c r="K138">
        <v>0.748</v>
      </c>
      <c r="M138">
        <v>1608.38</v>
      </c>
      <c r="N138" s="250"/>
    </row>
    <row r="139" spans="1:14" x14ac:dyDescent="0.35">
      <c r="A139" s="6" t="s">
        <v>53</v>
      </c>
      <c r="B139">
        <v>2013</v>
      </c>
      <c r="C139">
        <v>3666.2</v>
      </c>
      <c r="D139">
        <v>41455.828500489959</v>
      </c>
      <c r="E139">
        <v>636.29999999999995</v>
      </c>
      <c r="F139">
        <v>987.7</v>
      </c>
      <c r="G139">
        <v>23046</v>
      </c>
      <c r="H139">
        <v>235.40100000000001</v>
      </c>
      <c r="I139">
        <v>153.554</v>
      </c>
      <c r="J139">
        <v>0</v>
      </c>
      <c r="K139">
        <v>0.33800000000000002</v>
      </c>
      <c r="M139">
        <v>301.7</v>
      </c>
      <c r="N139" s="250"/>
    </row>
    <row r="140" spans="1:14" x14ac:dyDescent="0.35">
      <c r="A140" s="6" t="s">
        <v>54</v>
      </c>
      <c r="B140">
        <v>2013</v>
      </c>
      <c r="C140">
        <v>2002.5</v>
      </c>
      <c r="D140">
        <v>37276.076091376781</v>
      </c>
      <c r="E140">
        <v>1606.9</v>
      </c>
      <c r="F140">
        <v>1796.9</v>
      </c>
      <c r="G140">
        <v>12366</v>
      </c>
      <c r="H140">
        <v>163.42500000000001</v>
      </c>
      <c r="I140">
        <v>50.631</v>
      </c>
      <c r="J140">
        <v>0</v>
      </c>
      <c r="K140">
        <v>0.78200000000000003</v>
      </c>
      <c r="M140">
        <v>185.28</v>
      </c>
      <c r="N140" s="250"/>
    </row>
    <row r="141" spans="1:14" x14ac:dyDescent="0.35">
      <c r="A141" s="6" t="s">
        <v>55</v>
      </c>
      <c r="B141">
        <v>2013</v>
      </c>
      <c r="C141">
        <v>10615.1</v>
      </c>
      <c r="D141">
        <v>186877.82986477221</v>
      </c>
      <c r="E141">
        <v>897.7</v>
      </c>
      <c r="F141">
        <v>3724.8</v>
      </c>
      <c r="G141">
        <v>140228</v>
      </c>
      <c r="H141">
        <v>1268.2570000000001</v>
      </c>
      <c r="I141">
        <v>475.48200000000003</v>
      </c>
      <c r="J141">
        <v>125.31100000000001</v>
      </c>
      <c r="K141">
        <v>0.192</v>
      </c>
      <c r="M141">
        <v>1507.51</v>
      </c>
      <c r="N141" s="250"/>
    </row>
    <row r="142" spans="1:14" x14ac:dyDescent="0.35">
      <c r="A142" s="6" t="s">
        <v>180</v>
      </c>
      <c r="B142">
        <v>2013</v>
      </c>
      <c r="C142">
        <v>733.5</v>
      </c>
      <c r="D142">
        <v>5934.0219392454683</v>
      </c>
      <c r="E142">
        <v>743.2</v>
      </c>
      <c r="F142">
        <v>747.3</v>
      </c>
      <c r="G142">
        <v>2642</v>
      </c>
      <c r="H142">
        <v>32.655000000000001</v>
      </c>
      <c r="I142">
        <v>6.0010000000000003</v>
      </c>
      <c r="J142">
        <v>0</v>
      </c>
      <c r="K142">
        <v>1</v>
      </c>
      <c r="M142">
        <v>35.25</v>
      </c>
      <c r="N142" s="250"/>
    </row>
    <row r="143" spans="1:14" x14ac:dyDescent="0.35">
      <c r="A143" s="6" t="s">
        <v>56</v>
      </c>
      <c r="B143">
        <v>2013</v>
      </c>
      <c r="C143">
        <v>1418.5</v>
      </c>
      <c r="D143">
        <v>26868.674373836358</v>
      </c>
      <c r="E143">
        <v>215.6</v>
      </c>
      <c r="F143">
        <v>835.6</v>
      </c>
      <c r="G143">
        <v>11171</v>
      </c>
      <c r="H143">
        <v>145.69999999999999</v>
      </c>
      <c r="I143">
        <v>22.9</v>
      </c>
      <c r="J143">
        <v>0</v>
      </c>
      <c r="K143">
        <v>0.52</v>
      </c>
      <c r="M143">
        <v>155.59</v>
      </c>
      <c r="N143" s="250"/>
    </row>
    <row r="144" spans="1:14" x14ac:dyDescent="0.35">
      <c r="A144" s="6" t="s">
        <v>57</v>
      </c>
      <c r="B144">
        <v>2013</v>
      </c>
      <c r="C144">
        <v>2941.6</v>
      </c>
      <c r="D144">
        <v>68297.63764429203</v>
      </c>
      <c r="E144">
        <v>1614.6</v>
      </c>
      <c r="F144">
        <v>3556.7</v>
      </c>
      <c r="G144">
        <v>14695</v>
      </c>
      <c r="H144">
        <v>189.49189999999999</v>
      </c>
      <c r="I144">
        <v>32.073999999999998</v>
      </c>
      <c r="J144">
        <v>0</v>
      </c>
      <c r="K144">
        <v>0.873</v>
      </c>
      <c r="M144">
        <v>203.34</v>
      </c>
      <c r="N144" s="250"/>
    </row>
    <row r="145" spans="1:14" x14ac:dyDescent="0.35">
      <c r="A145" s="6" t="s">
        <v>58</v>
      </c>
      <c r="B145">
        <v>2013</v>
      </c>
      <c r="C145">
        <v>1665.4</v>
      </c>
      <c r="D145">
        <v>14258.701001224892</v>
      </c>
      <c r="E145">
        <v>446.2</v>
      </c>
      <c r="F145">
        <v>2186.4</v>
      </c>
      <c r="G145">
        <v>7849</v>
      </c>
      <c r="H145">
        <v>140.965</v>
      </c>
      <c r="I145">
        <v>2.6310000000000002</v>
      </c>
      <c r="J145">
        <v>0</v>
      </c>
      <c r="K145">
        <v>0.73399999999999999</v>
      </c>
      <c r="M145">
        <v>142.1</v>
      </c>
      <c r="N145" s="250"/>
    </row>
    <row r="146" spans="1:14" x14ac:dyDescent="0.35">
      <c r="A146" s="6" t="s">
        <v>59</v>
      </c>
      <c r="B146">
        <v>2013</v>
      </c>
      <c r="C146">
        <v>10114.4</v>
      </c>
      <c r="D146">
        <v>147647.34358721218</v>
      </c>
      <c r="E146">
        <v>1914.5</v>
      </c>
      <c r="F146">
        <v>2439.5</v>
      </c>
      <c r="G146">
        <v>75800</v>
      </c>
      <c r="H146">
        <v>959.24099999999999</v>
      </c>
      <c r="I146">
        <v>467.33100000000002</v>
      </c>
      <c r="J146">
        <v>644.29200000000003</v>
      </c>
      <c r="K146">
        <v>0.25800000000000001</v>
      </c>
      <c r="M146">
        <v>1335.67</v>
      </c>
      <c r="N146" s="250"/>
    </row>
    <row r="147" spans="1:14" x14ac:dyDescent="0.35">
      <c r="A147" s="6" t="s">
        <v>60</v>
      </c>
      <c r="B147">
        <v>2013</v>
      </c>
      <c r="C147">
        <v>7197.5</v>
      </c>
      <c r="D147">
        <v>149419.40474914262</v>
      </c>
      <c r="E147">
        <v>2189.5</v>
      </c>
      <c r="F147">
        <v>6611.2</v>
      </c>
      <c r="G147">
        <v>67851</v>
      </c>
      <c r="H147">
        <v>705.79600000000005</v>
      </c>
      <c r="I147">
        <v>276.58999999999997</v>
      </c>
      <c r="J147">
        <v>0</v>
      </c>
      <c r="K147">
        <v>0.52200000000000002</v>
      </c>
      <c r="M147">
        <v>825.21</v>
      </c>
      <c r="N147" s="250"/>
    </row>
    <row r="148" spans="1:14" x14ac:dyDescent="0.35">
      <c r="A148" s="6" t="s">
        <v>61</v>
      </c>
      <c r="B148">
        <v>2013</v>
      </c>
      <c r="C148">
        <v>4169.8999999999996</v>
      </c>
      <c r="D148">
        <v>55154.502772415493</v>
      </c>
      <c r="E148">
        <v>3405</v>
      </c>
      <c r="F148">
        <v>3845.4</v>
      </c>
      <c r="G148">
        <v>24183</v>
      </c>
      <c r="H148">
        <v>274.03399999999999</v>
      </c>
      <c r="I148">
        <v>79.581000000000003</v>
      </c>
      <c r="J148">
        <v>0</v>
      </c>
      <c r="K148">
        <v>0.76700000000000002</v>
      </c>
      <c r="M148">
        <v>308.39</v>
      </c>
      <c r="N148" s="250"/>
    </row>
    <row r="149" spans="1:14" x14ac:dyDescent="0.35">
      <c r="A149" s="6" t="s">
        <v>62</v>
      </c>
      <c r="B149">
        <v>2013</v>
      </c>
      <c r="C149">
        <v>1387.8</v>
      </c>
      <c r="D149">
        <v>19839.068009309165</v>
      </c>
      <c r="E149">
        <v>138.19999999999999</v>
      </c>
      <c r="F149">
        <v>944.9</v>
      </c>
      <c r="G149">
        <v>12526</v>
      </c>
      <c r="H149">
        <v>126.379</v>
      </c>
      <c r="I149">
        <v>34.417999999999999</v>
      </c>
      <c r="J149">
        <v>0</v>
      </c>
      <c r="K149">
        <v>0.48199999999999998</v>
      </c>
      <c r="M149">
        <v>141.24</v>
      </c>
      <c r="N149" s="250"/>
    </row>
    <row r="150" spans="1:14" x14ac:dyDescent="0.35">
      <c r="A150" s="6" t="s">
        <v>63</v>
      </c>
      <c r="B150">
        <v>2013</v>
      </c>
      <c r="C150">
        <v>11354.5</v>
      </c>
      <c r="D150">
        <v>212612.29209162178</v>
      </c>
      <c r="E150">
        <v>426.2</v>
      </c>
      <c r="F150">
        <v>3228.8</v>
      </c>
      <c r="G150">
        <v>109389</v>
      </c>
      <c r="H150">
        <v>1065.1500000000001</v>
      </c>
      <c r="I150">
        <v>612.25</v>
      </c>
      <c r="J150">
        <v>11.6</v>
      </c>
      <c r="K150">
        <v>0.22700000000000001</v>
      </c>
      <c r="M150">
        <v>1332.63</v>
      </c>
      <c r="N150" s="250"/>
    </row>
    <row r="151" spans="1:14" x14ac:dyDescent="0.35">
      <c r="A151" s="6" t="s">
        <v>64</v>
      </c>
      <c r="B151">
        <v>2013</v>
      </c>
      <c r="C151">
        <v>3759.1</v>
      </c>
      <c r="D151">
        <v>58221.345996325341</v>
      </c>
      <c r="E151">
        <v>1232.5999999999999</v>
      </c>
      <c r="F151">
        <v>3855.3</v>
      </c>
      <c r="G151">
        <v>17982</v>
      </c>
      <c r="H151">
        <v>177.042</v>
      </c>
      <c r="I151">
        <v>87.679000000000002</v>
      </c>
      <c r="J151">
        <v>31.510999999999999</v>
      </c>
      <c r="K151">
        <v>0.74299999999999999</v>
      </c>
      <c r="M151">
        <v>223.44</v>
      </c>
      <c r="N151" s="250"/>
    </row>
    <row r="152" spans="1:14" x14ac:dyDescent="0.35">
      <c r="A152" s="6" t="s">
        <v>65</v>
      </c>
      <c r="B152">
        <v>2013</v>
      </c>
      <c r="C152">
        <v>3108</v>
      </c>
      <c r="D152">
        <v>56352.104371141613</v>
      </c>
      <c r="E152">
        <v>3737.8</v>
      </c>
      <c r="F152">
        <v>3476.5</v>
      </c>
      <c r="G152">
        <v>19980</v>
      </c>
      <c r="H152">
        <v>317.55900000000003</v>
      </c>
      <c r="I152">
        <v>14.141</v>
      </c>
      <c r="J152">
        <v>0</v>
      </c>
      <c r="K152">
        <v>0.79600000000000004</v>
      </c>
      <c r="M152">
        <v>323.66000000000003</v>
      </c>
      <c r="N152" s="250"/>
    </row>
    <row r="153" spans="1:14" x14ac:dyDescent="0.35">
      <c r="A153" s="6" t="s">
        <v>66</v>
      </c>
      <c r="B153">
        <v>2013</v>
      </c>
      <c r="C153">
        <v>486.1</v>
      </c>
      <c r="D153">
        <v>5550.104847133759</v>
      </c>
      <c r="E153">
        <v>181.3</v>
      </c>
      <c r="F153">
        <v>378.1</v>
      </c>
      <c r="G153">
        <v>2176</v>
      </c>
      <c r="H153">
        <v>27.741</v>
      </c>
      <c r="I153">
        <v>0.185</v>
      </c>
      <c r="J153">
        <v>0</v>
      </c>
      <c r="K153">
        <v>0.84</v>
      </c>
      <c r="M153">
        <v>27.82</v>
      </c>
      <c r="N153" s="250"/>
    </row>
    <row r="154" spans="1:14" x14ac:dyDescent="0.35">
      <c r="A154" s="6" t="s">
        <v>67</v>
      </c>
      <c r="B154">
        <v>2013</v>
      </c>
      <c r="C154">
        <v>511.3</v>
      </c>
      <c r="D154">
        <v>8721.8324355707991</v>
      </c>
      <c r="E154">
        <v>328.2</v>
      </c>
      <c r="F154">
        <v>366.6</v>
      </c>
      <c r="G154">
        <v>2058</v>
      </c>
      <c r="H154">
        <v>28.033000000000001</v>
      </c>
      <c r="I154">
        <v>2.1579999999999999</v>
      </c>
      <c r="J154">
        <v>0</v>
      </c>
      <c r="K154">
        <v>0.99199999999999999</v>
      </c>
      <c r="M154">
        <v>28.96</v>
      </c>
      <c r="N154" s="250"/>
    </row>
    <row r="155" spans="1:14" x14ac:dyDescent="0.35">
      <c r="A155" s="6" t="s">
        <v>68</v>
      </c>
      <c r="B155">
        <v>2013</v>
      </c>
      <c r="C155">
        <v>1218.8</v>
      </c>
      <c r="D155">
        <v>18207.565170259681</v>
      </c>
      <c r="E155">
        <v>287.39999999999998</v>
      </c>
      <c r="F155">
        <v>619.70000000000005</v>
      </c>
      <c r="G155">
        <v>9343</v>
      </c>
      <c r="H155">
        <v>85</v>
      </c>
      <c r="I155">
        <v>29.1</v>
      </c>
      <c r="J155">
        <v>65.869</v>
      </c>
      <c r="K155">
        <v>0.46800000000000003</v>
      </c>
      <c r="M155">
        <v>115.42</v>
      </c>
      <c r="N155" s="250"/>
    </row>
    <row r="156" spans="1:14" x14ac:dyDescent="0.35">
      <c r="A156" s="6" t="s">
        <v>1</v>
      </c>
      <c r="B156">
        <v>2014</v>
      </c>
      <c r="C156">
        <v>944.6</v>
      </c>
      <c r="D156">
        <v>10441.735235208533</v>
      </c>
      <c r="E156">
        <v>143.6</v>
      </c>
      <c r="F156">
        <v>928.6</v>
      </c>
      <c r="G156">
        <v>5192</v>
      </c>
      <c r="H156">
        <v>63.957999999999998</v>
      </c>
      <c r="I156">
        <v>24.608000000000001</v>
      </c>
      <c r="J156">
        <v>0</v>
      </c>
      <c r="K156">
        <v>0.78700000000000003</v>
      </c>
      <c r="M156">
        <v>74.58</v>
      </c>
      <c r="N156" s="250"/>
    </row>
    <row r="157" spans="1:14" x14ac:dyDescent="0.35">
      <c r="A157" s="6" t="s">
        <v>173</v>
      </c>
      <c r="B157">
        <v>2014</v>
      </c>
      <c r="C157">
        <v>4832.3999999999996</v>
      </c>
      <c r="D157">
        <v>74866.258132880685</v>
      </c>
      <c r="E157">
        <v>418</v>
      </c>
      <c r="F157">
        <v>1318.2</v>
      </c>
      <c r="G157">
        <v>51446</v>
      </c>
      <c r="H157">
        <v>390.834</v>
      </c>
      <c r="I157">
        <v>248.20099999999999</v>
      </c>
      <c r="J157">
        <v>317.416</v>
      </c>
      <c r="K157">
        <v>0.191</v>
      </c>
      <c r="M157">
        <v>584.04</v>
      </c>
      <c r="N157" s="250"/>
    </row>
    <row r="158" spans="1:14" x14ac:dyDescent="0.35">
      <c r="A158" s="6" t="s">
        <v>2</v>
      </c>
      <c r="B158">
        <v>2014</v>
      </c>
      <c r="C158">
        <v>22987.200000000001</v>
      </c>
      <c r="D158">
        <v>325430.64979316195</v>
      </c>
      <c r="E158">
        <v>3382.1</v>
      </c>
      <c r="F158">
        <v>7353.4</v>
      </c>
      <c r="G158">
        <v>192888</v>
      </c>
      <c r="H158">
        <v>1935</v>
      </c>
      <c r="I158">
        <v>807</v>
      </c>
      <c r="J158">
        <v>137</v>
      </c>
      <c r="K158">
        <v>0.252</v>
      </c>
      <c r="M158">
        <v>2320.5500000000002</v>
      </c>
      <c r="N158" s="250"/>
    </row>
    <row r="159" spans="1:14" x14ac:dyDescent="0.35">
      <c r="A159" s="6" t="s">
        <v>3</v>
      </c>
      <c r="B159">
        <v>2014</v>
      </c>
      <c r="C159">
        <v>70682.7</v>
      </c>
      <c r="D159">
        <v>1539160.0439961199</v>
      </c>
      <c r="E159">
        <v>23470.9</v>
      </c>
      <c r="F159">
        <v>70974.5</v>
      </c>
      <c r="G159">
        <v>456616</v>
      </c>
      <c r="H159">
        <v>5337</v>
      </c>
      <c r="I159">
        <v>1297</v>
      </c>
      <c r="J159">
        <v>3349</v>
      </c>
      <c r="K159">
        <v>0.67800000000000005</v>
      </c>
      <c r="M159">
        <v>6804.88</v>
      </c>
      <c r="N159" s="250"/>
    </row>
    <row r="160" spans="1:14" x14ac:dyDescent="0.35">
      <c r="A160" s="6" t="s">
        <v>174</v>
      </c>
      <c r="B160">
        <v>2014</v>
      </c>
      <c r="C160">
        <v>49498.6</v>
      </c>
      <c r="D160">
        <v>1371551.8378322015</v>
      </c>
      <c r="E160">
        <v>20957.2</v>
      </c>
      <c r="F160">
        <v>66722.8</v>
      </c>
      <c r="G160">
        <v>414464</v>
      </c>
      <c r="H160">
        <v>4391.0969999999998</v>
      </c>
      <c r="I160">
        <v>1147.3630000000001</v>
      </c>
      <c r="J160">
        <v>573.57799999999997</v>
      </c>
      <c r="K160">
        <v>0.70699999999999996</v>
      </c>
      <c r="M160">
        <v>5041.96</v>
      </c>
      <c r="N160" s="250"/>
    </row>
    <row r="161" spans="1:14" x14ac:dyDescent="0.35">
      <c r="A161" s="6" t="s">
        <v>4</v>
      </c>
      <c r="B161">
        <v>2014</v>
      </c>
      <c r="C161">
        <v>550.5</v>
      </c>
      <c r="D161">
        <v>6566.5383872453913</v>
      </c>
      <c r="E161">
        <v>499.1</v>
      </c>
      <c r="F161">
        <v>713</v>
      </c>
      <c r="G161">
        <v>1739</v>
      </c>
      <c r="H161">
        <v>26.923999999999999</v>
      </c>
      <c r="I161">
        <v>19.036000000000001</v>
      </c>
      <c r="J161">
        <v>0</v>
      </c>
      <c r="K161">
        <v>1</v>
      </c>
      <c r="M161">
        <v>35.14</v>
      </c>
      <c r="N161" s="250"/>
    </row>
    <row r="162" spans="1:14" x14ac:dyDescent="0.35">
      <c r="A162" s="6" t="s">
        <v>5</v>
      </c>
      <c r="B162">
        <v>2014</v>
      </c>
      <c r="C162">
        <v>2176.5</v>
      </c>
      <c r="D162">
        <v>46784.816727934034</v>
      </c>
      <c r="E162">
        <v>95</v>
      </c>
      <c r="F162">
        <v>1058.7</v>
      </c>
      <c r="G162">
        <v>24254</v>
      </c>
      <c r="H162">
        <v>235.2</v>
      </c>
      <c r="I162">
        <v>95.5</v>
      </c>
      <c r="J162">
        <v>2.8</v>
      </c>
      <c r="K162">
        <v>0.23699999999999999</v>
      </c>
      <c r="M162">
        <v>277.19</v>
      </c>
      <c r="N162" s="250"/>
    </row>
    <row r="163" spans="1:14" x14ac:dyDescent="0.35">
      <c r="A163" s="6" t="s">
        <v>6</v>
      </c>
      <c r="B163">
        <v>2014</v>
      </c>
      <c r="C163">
        <v>1445.1</v>
      </c>
      <c r="D163">
        <v>12870.108670708047</v>
      </c>
      <c r="E163">
        <v>680.3</v>
      </c>
      <c r="F163">
        <v>1031.9000000000001</v>
      </c>
      <c r="G163">
        <v>3810</v>
      </c>
      <c r="H163">
        <v>46.999000000000002</v>
      </c>
      <c r="I163">
        <v>3.28</v>
      </c>
      <c r="J163">
        <v>0</v>
      </c>
      <c r="K163">
        <v>0.998</v>
      </c>
      <c r="M163">
        <v>48.42</v>
      </c>
      <c r="N163" s="250"/>
    </row>
    <row r="164" spans="1:14" x14ac:dyDescent="0.35">
      <c r="A164" s="6" t="s">
        <v>7</v>
      </c>
      <c r="B164">
        <v>2014</v>
      </c>
      <c r="C164">
        <v>1507.9</v>
      </c>
      <c r="D164">
        <v>33027.069822017453</v>
      </c>
      <c r="E164">
        <v>51.5</v>
      </c>
      <c r="F164">
        <v>829</v>
      </c>
      <c r="G164">
        <v>10512</v>
      </c>
      <c r="H164">
        <v>142.893</v>
      </c>
      <c r="I164">
        <v>107.87400000000001</v>
      </c>
      <c r="J164">
        <v>0</v>
      </c>
      <c r="K164">
        <v>0.41199999999999998</v>
      </c>
      <c r="M164">
        <v>189.47</v>
      </c>
      <c r="N164" s="250"/>
    </row>
    <row r="165" spans="1:14" x14ac:dyDescent="0.35">
      <c r="A165" s="6" t="s">
        <v>8</v>
      </c>
      <c r="B165">
        <v>2014</v>
      </c>
      <c r="C165">
        <v>1405.4</v>
      </c>
      <c r="D165">
        <v>24246.222278370507</v>
      </c>
      <c r="E165">
        <v>27.7</v>
      </c>
      <c r="F165">
        <v>454.1</v>
      </c>
      <c r="G165">
        <v>7593</v>
      </c>
      <c r="H165">
        <v>92.186999999999998</v>
      </c>
      <c r="I165">
        <v>58.465000000000003</v>
      </c>
      <c r="J165">
        <v>0</v>
      </c>
      <c r="K165">
        <v>0.434</v>
      </c>
      <c r="M165">
        <v>117.43</v>
      </c>
      <c r="N165" s="250"/>
    </row>
    <row r="166" spans="1:14" x14ac:dyDescent="0.35">
      <c r="A166" s="6" t="s">
        <v>9</v>
      </c>
      <c r="B166">
        <v>2014</v>
      </c>
      <c r="C166">
        <v>1679.1</v>
      </c>
      <c r="D166">
        <v>22646.610500727442</v>
      </c>
      <c r="E166">
        <v>122.5</v>
      </c>
      <c r="F166">
        <v>882.7</v>
      </c>
      <c r="G166">
        <v>9543</v>
      </c>
      <c r="H166">
        <v>133.32499999999999</v>
      </c>
      <c r="I166">
        <v>3.411</v>
      </c>
      <c r="J166">
        <v>0</v>
      </c>
      <c r="K166">
        <v>0.70799999999999996</v>
      </c>
      <c r="M166">
        <v>134.80000000000001</v>
      </c>
      <c r="N166" s="250"/>
    </row>
    <row r="167" spans="1:14" x14ac:dyDescent="0.35">
      <c r="A167" s="6" t="s">
        <v>10</v>
      </c>
      <c r="B167">
        <v>2014</v>
      </c>
      <c r="C167">
        <v>30359.7</v>
      </c>
      <c r="D167">
        <v>523977.95719883597</v>
      </c>
      <c r="E167">
        <v>303.8</v>
      </c>
      <c r="F167">
        <v>6256.6</v>
      </c>
      <c r="G167">
        <v>368598</v>
      </c>
      <c r="H167">
        <v>2408.4</v>
      </c>
      <c r="I167">
        <v>1717.3</v>
      </c>
      <c r="J167">
        <v>1205.1999999999998</v>
      </c>
      <c r="K167">
        <v>9.0999999999999998E-2</v>
      </c>
      <c r="M167">
        <v>3476.56</v>
      </c>
      <c r="N167" s="250"/>
    </row>
    <row r="168" spans="1:14" x14ac:dyDescent="0.35">
      <c r="A168" s="6" t="s">
        <v>11</v>
      </c>
      <c r="B168">
        <v>2014</v>
      </c>
      <c r="C168">
        <v>3017.5</v>
      </c>
      <c r="D168">
        <v>123206.27646920463</v>
      </c>
      <c r="E168">
        <v>1347.6</v>
      </c>
      <c r="F168">
        <v>2837.8</v>
      </c>
      <c r="G168">
        <v>16223</v>
      </c>
      <c r="H168">
        <v>252.69499999999999</v>
      </c>
      <c r="I168">
        <v>65.572000000000003</v>
      </c>
      <c r="J168">
        <v>759.48799999999994</v>
      </c>
      <c r="K168">
        <v>0.73199999999999998</v>
      </c>
      <c r="M168">
        <v>486.9</v>
      </c>
      <c r="N168" s="250"/>
    </row>
    <row r="169" spans="1:14" x14ac:dyDescent="0.35">
      <c r="A169" s="6" t="s">
        <v>12</v>
      </c>
      <c r="B169">
        <v>2014</v>
      </c>
      <c r="C169">
        <v>1055.0999999999999</v>
      </c>
      <c r="D169">
        <v>11127.045741998058</v>
      </c>
      <c r="E169">
        <v>92.4</v>
      </c>
      <c r="F169">
        <v>622.9</v>
      </c>
      <c r="G169">
        <v>4880</v>
      </c>
      <c r="H169">
        <v>62.228999999999999</v>
      </c>
      <c r="I169">
        <v>0.11</v>
      </c>
      <c r="J169">
        <v>0</v>
      </c>
      <c r="K169">
        <v>0.82</v>
      </c>
      <c r="M169">
        <v>62.28</v>
      </c>
      <c r="N169" s="250"/>
    </row>
    <row r="170" spans="1:14" x14ac:dyDescent="0.35">
      <c r="A170" s="6" t="s">
        <v>13</v>
      </c>
      <c r="B170">
        <v>2014</v>
      </c>
      <c r="C170">
        <v>2793.1</v>
      </c>
      <c r="D170">
        <v>64835.238923617835</v>
      </c>
      <c r="E170">
        <v>372.1</v>
      </c>
      <c r="F170">
        <v>2880.8</v>
      </c>
      <c r="G170">
        <v>24901</v>
      </c>
      <c r="H170">
        <v>242.042</v>
      </c>
      <c r="I170">
        <v>18.626000000000001</v>
      </c>
      <c r="J170">
        <v>0</v>
      </c>
      <c r="K170">
        <v>0.56699999999999995</v>
      </c>
      <c r="M170">
        <v>250.08</v>
      </c>
      <c r="N170" s="250"/>
    </row>
    <row r="171" spans="1:14" x14ac:dyDescent="0.35">
      <c r="A171" s="6" t="s">
        <v>14</v>
      </c>
      <c r="B171">
        <v>2014</v>
      </c>
      <c r="C171">
        <v>244.7</v>
      </c>
      <c r="D171">
        <v>1621.4567577594567</v>
      </c>
      <c r="E171">
        <v>65.900000000000006</v>
      </c>
      <c r="F171">
        <v>138.1</v>
      </c>
      <c r="G171">
        <v>742</v>
      </c>
      <c r="H171">
        <v>16.247</v>
      </c>
      <c r="I171">
        <v>17.119</v>
      </c>
      <c r="J171">
        <v>0</v>
      </c>
      <c r="K171">
        <v>0.99299999999999999</v>
      </c>
      <c r="M171">
        <v>23.64</v>
      </c>
      <c r="N171" s="250"/>
    </row>
    <row r="172" spans="1:14" x14ac:dyDescent="0.35">
      <c r="A172" s="6" t="s">
        <v>15</v>
      </c>
      <c r="B172">
        <v>2014</v>
      </c>
      <c r="C172">
        <v>1587.9</v>
      </c>
      <c r="D172">
        <v>15297.029446653731</v>
      </c>
      <c r="E172">
        <v>112.6</v>
      </c>
      <c r="F172">
        <v>885.6</v>
      </c>
      <c r="G172">
        <v>5465</v>
      </c>
      <c r="H172">
        <v>68.412000000000006</v>
      </c>
      <c r="I172">
        <v>6.7560000000000002</v>
      </c>
      <c r="J172">
        <v>0</v>
      </c>
      <c r="K172">
        <v>1</v>
      </c>
      <c r="M172">
        <v>71.33</v>
      </c>
      <c r="N172" s="250"/>
    </row>
    <row r="173" spans="1:14" x14ac:dyDescent="0.35">
      <c r="A173" s="6" t="s">
        <v>16</v>
      </c>
      <c r="B173">
        <v>2014</v>
      </c>
      <c r="C173">
        <v>19023.5</v>
      </c>
      <c r="D173">
        <v>384225.52932710951</v>
      </c>
      <c r="E173">
        <v>4518.8999999999996</v>
      </c>
      <c r="F173">
        <v>27465.9</v>
      </c>
      <c r="G173">
        <v>101720</v>
      </c>
      <c r="H173">
        <v>880.74599999999998</v>
      </c>
      <c r="I173">
        <v>227.435</v>
      </c>
      <c r="J173">
        <v>12.792</v>
      </c>
      <c r="K173">
        <v>0.77700000000000002</v>
      </c>
      <c r="M173">
        <v>982.41</v>
      </c>
      <c r="N173" s="250"/>
    </row>
    <row r="174" spans="1:14" x14ac:dyDescent="0.35">
      <c r="A174" s="6" t="s">
        <v>75</v>
      </c>
      <c r="B174">
        <v>2014</v>
      </c>
      <c r="C174">
        <v>13955.6</v>
      </c>
      <c r="D174">
        <v>239533.74171314255</v>
      </c>
      <c r="E174">
        <v>3586.4</v>
      </c>
      <c r="F174">
        <v>13183</v>
      </c>
      <c r="G174">
        <v>58292</v>
      </c>
      <c r="H174">
        <v>607.97500000000002</v>
      </c>
      <c r="I174">
        <v>79.38</v>
      </c>
      <c r="J174">
        <v>93.88</v>
      </c>
      <c r="K174">
        <v>0.64</v>
      </c>
      <c r="M174">
        <v>667.7</v>
      </c>
      <c r="N174" s="250"/>
    </row>
    <row r="175" spans="1:14" x14ac:dyDescent="0.35">
      <c r="A175" s="6" t="s">
        <v>17</v>
      </c>
      <c r="B175">
        <v>2014</v>
      </c>
      <c r="C175">
        <v>2165.5</v>
      </c>
      <c r="D175">
        <v>26851.357042192041</v>
      </c>
      <c r="E175">
        <v>34.9</v>
      </c>
      <c r="F175">
        <v>828.2</v>
      </c>
      <c r="G175">
        <v>14925</v>
      </c>
      <c r="H175">
        <v>147.83699999999999</v>
      </c>
      <c r="I175">
        <v>15.163</v>
      </c>
      <c r="J175">
        <v>0</v>
      </c>
      <c r="K175">
        <v>0.39300000000000002</v>
      </c>
      <c r="M175">
        <v>154.38</v>
      </c>
      <c r="N175" s="250"/>
    </row>
    <row r="176" spans="1:14" x14ac:dyDescent="0.35">
      <c r="A176" s="6" t="s">
        <v>18</v>
      </c>
      <c r="B176">
        <v>2014</v>
      </c>
      <c r="C176">
        <v>1086.4000000000001</v>
      </c>
      <c r="D176">
        <v>11977.84518380213</v>
      </c>
      <c r="E176">
        <v>33.1</v>
      </c>
      <c r="F176">
        <v>750.8</v>
      </c>
      <c r="G176">
        <v>5213</v>
      </c>
      <c r="H176">
        <v>67.53</v>
      </c>
      <c r="I176">
        <v>0</v>
      </c>
      <c r="J176">
        <v>0</v>
      </c>
      <c r="K176">
        <v>0.746</v>
      </c>
      <c r="M176">
        <v>67.53</v>
      </c>
      <c r="N176" s="250"/>
    </row>
    <row r="177" spans="1:14" x14ac:dyDescent="0.35">
      <c r="A177" s="6" t="s">
        <v>19</v>
      </c>
      <c r="B177">
        <v>2014</v>
      </c>
      <c r="C177">
        <v>2212.1999999999998</v>
      </c>
      <c r="D177">
        <v>25393.963083171671</v>
      </c>
      <c r="E177">
        <v>259</v>
      </c>
      <c r="F177">
        <v>483.2</v>
      </c>
      <c r="G177">
        <v>19136</v>
      </c>
      <c r="H177">
        <v>166.42099999999999</v>
      </c>
      <c r="I177">
        <v>104.855</v>
      </c>
      <c r="J177">
        <v>3.016</v>
      </c>
      <c r="K177">
        <v>0.25</v>
      </c>
      <c r="M177">
        <v>212.51</v>
      </c>
      <c r="N177" s="250"/>
    </row>
    <row r="178" spans="1:14" x14ac:dyDescent="0.35">
      <c r="A178" s="6" t="s">
        <v>20</v>
      </c>
      <c r="B178">
        <v>2014</v>
      </c>
      <c r="C178">
        <v>1841.3</v>
      </c>
      <c r="D178">
        <v>29010.151956838017</v>
      </c>
      <c r="E178">
        <v>393.1</v>
      </c>
      <c r="F178">
        <v>1593.7</v>
      </c>
      <c r="G178">
        <v>8965</v>
      </c>
      <c r="H178">
        <v>84.197000000000003</v>
      </c>
      <c r="I178">
        <v>19.318000000000001</v>
      </c>
      <c r="J178">
        <v>0</v>
      </c>
      <c r="K178">
        <v>0.624</v>
      </c>
      <c r="M178">
        <v>92.54</v>
      </c>
      <c r="N178" s="250"/>
    </row>
    <row r="179" spans="1:14" x14ac:dyDescent="0.35">
      <c r="A179" s="6" t="s">
        <v>21</v>
      </c>
      <c r="B179">
        <v>2014</v>
      </c>
      <c r="C179">
        <v>3349</v>
      </c>
      <c r="D179">
        <v>54240.067543161967</v>
      </c>
      <c r="E179">
        <v>470.8</v>
      </c>
      <c r="F179">
        <v>3619</v>
      </c>
      <c r="G179">
        <v>12596</v>
      </c>
      <c r="H179">
        <v>143.82499999999999</v>
      </c>
      <c r="I179">
        <v>3.9369999999999998</v>
      </c>
      <c r="J179">
        <v>2.97</v>
      </c>
      <c r="K179">
        <v>0.746</v>
      </c>
      <c r="M179">
        <v>146.33000000000001</v>
      </c>
      <c r="N179" s="250"/>
    </row>
    <row r="180" spans="1:14" x14ac:dyDescent="0.35">
      <c r="A180" s="6" t="s">
        <v>22</v>
      </c>
      <c r="B180">
        <v>2014</v>
      </c>
      <c r="C180">
        <v>2779.1</v>
      </c>
      <c r="D180">
        <v>55564.253437196887</v>
      </c>
      <c r="E180">
        <v>709.2</v>
      </c>
      <c r="F180">
        <v>3928.6</v>
      </c>
      <c r="G180">
        <v>16104</v>
      </c>
      <c r="H180">
        <v>161.648</v>
      </c>
      <c r="I180">
        <v>7.3929999999999998</v>
      </c>
      <c r="J180">
        <v>0</v>
      </c>
      <c r="K180">
        <v>0.78300000000000003</v>
      </c>
      <c r="M180">
        <v>164.84</v>
      </c>
      <c r="N180" s="250"/>
    </row>
    <row r="181" spans="1:14" x14ac:dyDescent="0.35">
      <c r="A181" s="6" t="s">
        <v>23</v>
      </c>
      <c r="B181">
        <v>2014</v>
      </c>
      <c r="C181">
        <v>967.2</v>
      </c>
      <c r="D181">
        <v>17106.349564985449</v>
      </c>
      <c r="E181">
        <v>138</v>
      </c>
      <c r="F181">
        <v>981.8</v>
      </c>
      <c r="G181">
        <v>5791</v>
      </c>
      <c r="H181">
        <v>57.070999999999998</v>
      </c>
      <c r="I181">
        <v>20.579000000000001</v>
      </c>
      <c r="J181">
        <v>0</v>
      </c>
      <c r="K181">
        <v>0.80200000000000005</v>
      </c>
      <c r="M181">
        <v>65.959999999999994</v>
      </c>
      <c r="N181" s="250"/>
    </row>
    <row r="182" spans="1:14" x14ac:dyDescent="0.35">
      <c r="A182" s="6" t="s">
        <v>24</v>
      </c>
      <c r="B182">
        <v>2014</v>
      </c>
      <c r="C182">
        <v>2330.4</v>
      </c>
      <c r="D182">
        <v>49016.854655674098</v>
      </c>
      <c r="E182">
        <v>315.8</v>
      </c>
      <c r="F182">
        <v>1460.6</v>
      </c>
      <c r="G182">
        <v>22218</v>
      </c>
      <c r="H182">
        <v>277.21300000000002</v>
      </c>
      <c r="I182">
        <v>159.97999999999999</v>
      </c>
      <c r="J182">
        <v>0</v>
      </c>
      <c r="K182">
        <v>0.52500000000000002</v>
      </c>
      <c r="M182">
        <v>346.28</v>
      </c>
      <c r="N182" s="250"/>
    </row>
    <row r="183" spans="1:14" x14ac:dyDescent="0.35">
      <c r="A183" s="6" t="s">
        <v>25</v>
      </c>
      <c r="B183">
        <v>2014</v>
      </c>
      <c r="C183">
        <v>634.5</v>
      </c>
      <c r="D183">
        <v>10765.623228903974</v>
      </c>
      <c r="E183">
        <v>154.9</v>
      </c>
      <c r="F183">
        <v>683.2</v>
      </c>
      <c r="G183">
        <v>3202</v>
      </c>
      <c r="H183">
        <v>45.938000000000002</v>
      </c>
      <c r="I183">
        <v>0</v>
      </c>
      <c r="J183">
        <v>0</v>
      </c>
      <c r="K183">
        <v>0.86199999999999999</v>
      </c>
      <c r="M183">
        <v>45.94</v>
      </c>
      <c r="N183" s="250"/>
    </row>
    <row r="184" spans="1:14" x14ac:dyDescent="0.35">
      <c r="A184" s="6" t="s">
        <v>26</v>
      </c>
      <c r="B184">
        <v>2014</v>
      </c>
      <c r="C184">
        <v>5792.7</v>
      </c>
      <c r="D184">
        <v>87526.842085596494</v>
      </c>
      <c r="E184">
        <v>1922</v>
      </c>
      <c r="F184">
        <v>4402.5</v>
      </c>
      <c r="G184">
        <v>50846</v>
      </c>
      <c r="H184">
        <v>485.5</v>
      </c>
      <c r="I184">
        <v>123.3</v>
      </c>
      <c r="J184">
        <v>200.7</v>
      </c>
      <c r="K184">
        <v>0.51700000000000002</v>
      </c>
      <c r="M184">
        <v>593.14</v>
      </c>
      <c r="N184" s="250"/>
    </row>
    <row r="185" spans="1:14" x14ac:dyDescent="0.35">
      <c r="A185" s="6" t="s">
        <v>27</v>
      </c>
      <c r="B185">
        <v>2014</v>
      </c>
      <c r="C185">
        <v>4786.8</v>
      </c>
      <c r="D185">
        <v>82849.094699563502</v>
      </c>
      <c r="E185">
        <v>130.6</v>
      </c>
      <c r="F185">
        <v>1560.7</v>
      </c>
      <c r="G185">
        <v>53984</v>
      </c>
      <c r="H185">
        <v>379.44400000000002</v>
      </c>
      <c r="I185">
        <v>197.25899999999999</v>
      </c>
      <c r="J185">
        <v>159.32900000000001</v>
      </c>
      <c r="K185">
        <v>0.19900000000000001</v>
      </c>
      <c r="M185">
        <v>507.8</v>
      </c>
      <c r="N185" s="250"/>
    </row>
    <row r="186" spans="1:14" x14ac:dyDescent="0.35">
      <c r="A186" s="6" t="s">
        <v>28</v>
      </c>
      <c r="B186">
        <v>2014</v>
      </c>
      <c r="C186">
        <v>581.1</v>
      </c>
      <c r="D186">
        <v>14256.767086566439</v>
      </c>
      <c r="E186">
        <v>28.6</v>
      </c>
      <c r="F186">
        <v>655.9</v>
      </c>
      <c r="G186">
        <v>2304</v>
      </c>
      <c r="H186">
        <v>17.225999999999999</v>
      </c>
      <c r="I186">
        <v>13.826000000000001</v>
      </c>
      <c r="J186">
        <v>0</v>
      </c>
      <c r="K186">
        <v>0.85299999999999998</v>
      </c>
      <c r="M186">
        <v>23.2</v>
      </c>
      <c r="N186" s="250"/>
    </row>
    <row r="187" spans="1:14" x14ac:dyDescent="0.35">
      <c r="A187" s="6" t="s">
        <v>29</v>
      </c>
      <c r="B187">
        <v>2014</v>
      </c>
      <c r="C187">
        <v>12760.4</v>
      </c>
      <c r="D187">
        <v>256681.73996605232</v>
      </c>
      <c r="E187">
        <v>4885.1000000000004</v>
      </c>
      <c r="F187">
        <v>13031.2</v>
      </c>
      <c r="G187">
        <v>102316</v>
      </c>
      <c r="H187">
        <v>1108.578</v>
      </c>
      <c r="I187">
        <v>163.369</v>
      </c>
      <c r="J187">
        <v>74.382000000000005</v>
      </c>
      <c r="K187">
        <v>0.629</v>
      </c>
      <c r="M187">
        <v>1199.28</v>
      </c>
      <c r="N187" s="250"/>
    </row>
    <row r="188" spans="1:14" x14ac:dyDescent="0.35">
      <c r="A188" s="6" t="s">
        <v>30</v>
      </c>
      <c r="B188">
        <v>2014</v>
      </c>
      <c r="C188">
        <v>954</v>
      </c>
      <c r="D188">
        <v>24906.318328564495</v>
      </c>
      <c r="E188">
        <v>145.80000000000001</v>
      </c>
      <c r="F188">
        <v>899.7</v>
      </c>
      <c r="G188">
        <v>6337</v>
      </c>
      <c r="H188">
        <v>84.257999999999996</v>
      </c>
      <c r="I188">
        <v>36.845999999999997</v>
      </c>
      <c r="J188">
        <v>0</v>
      </c>
      <c r="K188">
        <v>0.76300000000000001</v>
      </c>
      <c r="M188">
        <v>100.17</v>
      </c>
      <c r="N188" s="250"/>
    </row>
    <row r="189" spans="1:14" x14ac:dyDescent="0.35">
      <c r="A189" s="6" t="s">
        <v>175</v>
      </c>
      <c r="B189">
        <v>2014</v>
      </c>
      <c r="C189">
        <v>6788.4</v>
      </c>
      <c r="D189">
        <v>176439.01336275457</v>
      </c>
      <c r="E189">
        <v>385.3</v>
      </c>
      <c r="F189">
        <v>4476.8</v>
      </c>
      <c r="G189">
        <v>83799</v>
      </c>
      <c r="H189">
        <v>841.23099999999999</v>
      </c>
      <c r="I189">
        <v>314.45100000000002</v>
      </c>
      <c r="J189">
        <v>86.51</v>
      </c>
      <c r="K189">
        <v>0.33500000000000002</v>
      </c>
      <c r="M189">
        <v>1000.44</v>
      </c>
      <c r="N189" s="250"/>
    </row>
    <row r="190" spans="1:14" x14ac:dyDescent="0.35">
      <c r="A190" s="6" t="s">
        <v>31</v>
      </c>
      <c r="B190">
        <v>2014</v>
      </c>
      <c r="C190">
        <v>1015.5</v>
      </c>
      <c r="D190">
        <v>19555.932442046553</v>
      </c>
      <c r="E190">
        <v>126.7</v>
      </c>
      <c r="F190">
        <v>808.5</v>
      </c>
      <c r="G190">
        <v>7461</v>
      </c>
      <c r="H190">
        <v>90.605000000000004</v>
      </c>
      <c r="I190">
        <v>7.82</v>
      </c>
      <c r="J190">
        <v>0</v>
      </c>
      <c r="K190">
        <v>0.69899999999999995</v>
      </c>
      <c r="M190">
        <v>93.98</v>
      </c>
      <c r="N190" s="250"/>
    </row>
    <row r="191" spans="1:14" x14ac:dyDescent="0.35">
      <c r="A191" s="6" t="s">
        <v>32</v>
      </c>
      <c r="B191">
        <v>2014</v>
      </c>
      <c r="C191">
        <v>825.9</v>
      </c>
      <c r="D191">
        <v>11391.76642240543</v>
      </c>
      <c r="E191">
        <v>240.6</v>
      </c>
      <c r="F191">
        <v>1114.2</v>
      </c>
      <c r="G191">
        <v>3537</v>
      </c>
      <c r="H191">
        <v>22.422999999999998</v>
      </c>
      <c r="I191">
        <v>1.288</v>
      </c>
      <c r="J191">
        <v>0</v>
      </c>
      <c r="K191">
        <v>0.97699999999999998</v>
      </c>
      <c r="M191">
        <v>22.98</v>
      </c>
      <c r="N191" s="250"/>
    </row>
    <row r="192" spans="1:14" x14ac:dyDescent="0.35">
      <c r="A192" s="6" t="s">
        <v>33</v>
      </c>
      <c r="B192">
        <v>2014</v>
      </c>
      <c r="C192">
        <v>6895.8</v>
      </c>
      <c r="D192">
        <v>164190.88781134816</v>
      </c>
      <c r="E192">
        <v>1684.2</v>
      </c>
      <c r="F192">
        <v>5978.7</v>
      </c>
      <c r="G192">
        <v>55915</v>
      </c>
      <c r="H192">
        <v>507.71100000000001</v>
      </c>
      <c r="I192">
        <v>140.40100000000001</v>
      </c>
      <c r="J192">
        <v>95.652000000000001</v>
      </c>
      <c r="K192">
        <v>0.5</v>
      </c>
      <c r="M192">
        <v>594.26</v>
      </c>
      <c r="N192" s="250"/>
    </row>
    <row r="193" spans="1:14" x14ac:dyDescent="0.35">
      <c r="A193" s="6" t="s">
        <v>34</v>
      </c>
      <c r="B193">
        <v>2014</v>
      </c>
      <c r="C193">
        <v>403.4</v>
      </c>
      <c r="D193">
        <v>3457.102249999999</v>
      </c>
      <c r="E193">
        <v>77.099999999999994</v>
      </c>
      <c r="F193">
        <v>456.7</v>
      </c>
      <c r="G193">
        <v>1783</v>
      </c>
      <c r="H193">
        <v>16.382999999999999</v>
      </c>
      <c r="I193">
        <v>0</v>
      </c>
      <c r="J193">
        <v>0</v>
      </c>
      <c r="K193">
        <v>0.93899999999999995</v>
      </c>
      <c r="M193">
        <v>16.38</v>
      </c>
      <c r="N193" s="250"/>
    </row>
    <row r="194" spans="1:14" x14ac:dyDescent="0.35">
      <c r="A194" s="6" t="s">
        <v>35</v>
      </c>
      <c r="B194">
        <v>2014</v>
      </c>
      <c r="C194">
        <v>3858.7</v>
      </c>
      <c r="D194">
        <v>81203.053923132873</v>
      </c>
      <c r="E194">
        <v>501.5</v>
      </c>
      <c r="F194">
        <v>4153.7</v>
      </c>
      <c r="G194">
        <v>28937</v>
      </c>
      <c r="H194">
        <v>316.67500000000001</v>
      </c>
      <c r="I194">
        <v>48.180999999999997</v>
      </c>
      <c r="J194">
        <v>0</v>
      </c>
      <c r="K194">
        <v>0.65500000000000003</v>
      </c>
      <c r="M194">
        <v>337.48</v>
      </c>
      <c r="N194" s="250"/>
    </row>
    <row r="195" spans="1:14" x14ac:dyDescent="0.35">
      <c r="A195" s="6" t="s">
        <v>36</v>
      </c>
      <c r="B195">
        <v>2014</v>
      </c>
      <c r="C195">
        <v>624.29999999999995</v>
      </c>
      <c r="D195">
        <v>11117.043405674101</v>
      </c>
      <c r="E195">
        <v>733.5</v>
      </c>
      <c r="F195">
        <v>648</v>
      </c>
      <c r="G195">
        <v>2395</v>
      </c>
      <c r="H195">
        <v>39.491999999999997</v>
      </c>
      <c r="I195">
        <v>0.17799999999999999</v>
      </c>
      <c r="J195">
        <v>0</v>
      </c>
      <c r="K195">
        <v>0.996</v>
      </c>
      <c r="M195">
        <v>39.57</v>
      </c>
      <c r="N195" s="250"/>
    </row>
    <row r="196" spans="1:14" x14ac:dyDescent="0.35">
      <c r="A196" s="6" t="s">
        <v>37</v>
      </c>
      <c r="B196">
        <v>2014</v>
      </c>
      <c r="C196">
        <v>1154</v>
      </c>
      <c r="D196">
        <v>18721.549889427733</v>
      </c>
      <c r="E196">
        <v>43.7</v>
      </c>
      <c r="F196">
        <v>460.1</v>
      </c>
      <c r="G196">
        <v>5967</v>
      </c>
      <c r="H196">
        <v>85.983999999999995</v>
      </c>
      <c r="I196">
        <v>34.265999999999998</v>
      </c>
      <c r="J196">
        <v>0</v>
      </c>
      <c r="K196">
        <v>0.54700000000000004</v>
      </c>
      <c r="M196">
        <v>100.78</v>
      </c>
      <c r="N196" s="250"/>
    </row>
    <row r="197" spans="1:14" x14ac:dyDescent="0.35">
      <c r="A197" s="6" t="s">
        <v>176</v>
      </c>
      <c r="B197">
        <v>2014</v>
      </c>
      <c r="C197">
        <v>3679.9</v>
      </c>
      <c r="D197">
        <v>67308.069454170691</v>
      </c>
      <c r="E197">
        <v>265.2</v>
      </c>
      <c r="F197">
        <v>2222.8000000000002</v>
      </c>
      <c r="G197">
        <v>14242</v>
      </c>
      <c r="H197">
        <v>190.94</v>
      </c>
      <c r="I197">
        <v>95.849000000000004</v>
      </c>
      <c r="J197">
        <v>49.427</v>
      </c>
      <c r="K197">
        <v>0.75900000000000001</v>
      </c>
      <c r="M197">
        <v>245.72</v>
      </c>
      <c r="N197" s="250"/>
    </row>
    <row r="198" spans="1:14" x14ac:dyDescent="0.35">
      <c r="A198" s="6" t="s">
        <v>38</v>
      </c>
      <c r="B198">
        <v>2014</v>
      </c>
      <c r="C198">
        <v>3645.7</v>
      </c>
      <c r="D198">
        <v>49844.404403734232</v>
      </c>
      <c r="E198">
        <v>336.3</v>
      </c>
      <c r="F198">
        <v>2055.3000000000002</v>
      </c>
      <c r="G198">
        <v>23776</v>
      </c>
      <c r="H198">
        <v>341.72399999999999</v>
      </c>
      <c r="I198">
        <v>58.253999999999998</v>
      </c>
      <c r="J198">
        <v>0</v>
      </c>
      <c r="K198">
        <v>0.58099999999999996</v>
      </c>
      <c r="M198">
        <v>366.87</v>
      </c>
      <c r="N198" s="250"/>
    </row>
    <row r="199" spans="1:14" x14ac:dyDescent="0.35">
      <c r="A199" s="6" t="s">
        <v>39</v>
      </c>
      <c r="B199">
        <v>2014</v>
      </c>
      <c r="C199">
        <v>1231.3</v>
      </c>
      <c r="D199">
        <v>16892.754543889423</v>
      </c>
      <c r="E199">
        <v>440.3</v>
      </c>
      <c r="F199">
        <v>856.8</v>
      </c>
      <c r="G199">
        <v>5105</v>
      </c>
      <c r="H199">
        <v>67.42</v>
      </c>
      <c r="I199">
        <v>42.959999999999994</v>
      </c>
      <c r="J199">
        <v>0</v>
      </c>
      <c r="K199">
        <v>0.85499999999999998</v>
      </c>
      <c r="M199">
        <v>85.97</v>
      </c>
      <c r="N199" s="250"/>
    </row>
    <row r="200" spans="1:14" x14ac:dyDescent="0.35">
      <c r="A200" s="6" t="s">
        <v>177</v>
      </c>
      <c r="B200">
        <v>2014</v>
      </c>
      <c r="C200">
        <v>1164.5999999999999</v>
      </c>
      <c r="D200">
        <v>20748.109939379239</v>
      </c>
      <c r="E200">
        <v>621.79999999999995</v>
      </c>
      <c r="F200">
        <v>882.5</v>
      </c>
      <c r="G200">
        <v>5464</v>
      </c>
      <c r="H200">
        <v>70.221000000000004</v>
      </c>
      <c r="I200">
        <v>93.475999999999999</v>
      </c>
      <c r="J200">
        <v>0</v>
      </c>
      <c r="K200">
        <v>0.61399999999999999</v>
      </c>
      <c r="M200">
        <v>110.58</v>
      </c>
      <c r="N200" s="250"/>
    </row>
    <row r="201" spans="1:14" x14ac:dyDescent="0.35">
      <c r="A201" s="6" t="s">
        <v>178</v>
      </c>
      <c r="B201">
        <v>2014</v>
      </c>
      <c r="C201">
        <v>5663.1</v>
      </c>
      <c r="D201">
        <v>172051.48776915611</v>
      </c>
      <c r="E201">
        <v>656.5</v>
      </c>
      <c r="F201">
        <v>3948.3</v>
      </c>
      <c r="G201">
        <v>97413</v>
      </c>
      <c r="H201">
        <v>823.07100000000003</v>
      </c>
      <c r="I201">
        <v>331.22500000000002</v>
      </c>
      <c r="J201">
        <v>89.997</v>
      </c>
      <c r="K201">
        <v>0.28199999999999997</v>
      </c>
      <c r="M201">
        <v>990.47</v>
      </c>
      <c r="N201" s="250"/>
    </row>
    <row r="202" spans="1:14" x14ac:dyDescent="0.35">
      <c r="A202" s="6" t="s">
        <v>40</v>
      </c>
      <c r="B202">
        <v>2014</v>
      </c>
      <c r="C202">
        <v>3197.2</v>
      </c>
      <c r="D202">
        <v>76454.820924830245</v>
      </c>
      <c r="E202">
        <v>709.9</v>
      </c>
      <c r="F202">
        <v>3498.4</v>
      </c>
      <c r="G202">
        <v>28995</v>
      </c>
      <c r="H202">
        <v>414.51900000000001</v>
      </c>
      <c r="I202">
        <v>16.29</v>
      </c>
      <c r="J202">
        <v>0</v>
      </c>
      <c r="K202">
        <v>0.71399999999999997</v>
      </c>
      <c r="M202">
        <v>421.55</v>
      </c>
      <c r="N202" s="250"/>
    </row>
    <row r="203" spans="1:14" x14ac:dyDescent="0.35">
      <c r="A203" s="6" t="s">
        <v>41</v>
      </c>
      <c r="B203">
        <v>2014</v>
      </c>
      <c r="C203">
        <v>1313.7</v>
      </c>
      <c r="D203">
        <v>29024.594902036853</v>
      </c>
      <c r="E203">
        <v>154.5</v>
      </c>
      <c r="F203">
        <v>1425.3</v>
      </c>
      <c r="G203">
        <v>9538</v>
      </c>
      <c r="H203">
        <v>124.202</v>
      </c>
      <c r="I203">
        <v>28.312000000000001</v>
      </c>
      <c r="J203">
        <v>0</v>
      </c>
      <c r="K203">
        <v>0.748</v>
      </c>
      <c r="M203">
        <v>136.43</v>
      </c>
      <c r="N203" s="250"/>
    </row>
    <row r="204" spans="1:14" x14ac:dyDescent="0.35">
      <c r="A204" s="6" t="s">
        <v>42</v>
      </c>
      <c r="B204">
        <v>2014</v>
      </c>
      <c r="C204">
        <v>2300.6</v>
      </c>
      <c r="D204">
        <v>33847.866335354018</v>
      </c>
      <c r="E204">
        <v>455.1</v>
      </c>
      <c r="F204">
        <v>2632.7</v>
      </c>
      <c r="G204">
        <v>10154</v>
      </c>
      <c r="H204">
        <v>86.744</v>
      </c>
      <c r="I204">
        <v>49.883000000000003</v>
      </c>
      <c r="J204">
        <v>0</v>
      </c>
      <c r="K204">
        <v>0.78400000000000003</v>
      </c>
      <c r="M204">
        <v>108.28</v>
      </c>
      <c r="N204" s="250"/>
    </row>
    <row r="205" spans="1:14" x14ac:dyDescent="0.35">
      <c r="A205" s="6" t="s">
        <v>43</v>
      </c>
      <c r="B205">
        <v>2014</v>
      </c>
      <c r="C205">
        <v>16001.2</v>
      </c>
      <c r="D205">
        <v>278458.48384820559</v>
      </c>
      <c r="E205">
        <v>10769.7</v>
      </c>
      <c r="F205">
        <v>21905</v>
      </c>
      <c r="G205">
        <v>88528</v>
      </c>
      <c r="H205">
        <v>904.08500000000004</v>
      </c>
      <c r="I205">
        <v>81.028999999999996</v>
      </c>
      <c r="J205">
        <v>83.150999999999996</v>
      </c>
      <c r="K205">
        <v>0.75600000000000001</v>
      </c>
      <c r="M205">
        <v>961.61</v>
      </c>
      <c r="N205" s="250"/>
    </row>
    <row r="206" spans="1:14" x14ac:dyDescent="0.35">
      <c r="A206" s="6" t="s">
        <v>44</v>
      </c>
      <c r="B206">
        <v>2014</v>
      </c>
      <c r="C206">
        <v>4926.2</v>
      </c>
      <c r="D206">
        <v>120417.46494228901</v>
      </c>
      <c r="E206">
        <v>2102.3000000000002</v>
      </c>
      <c r="F206">
        <v>3159</v>
      </c>
      <c r="G206">
        <v>50850</v>
      </c>
      <c r="H206">
        <v>628.89300000000003</v>
      </c>
      <c r="I206">
        <v>178.79300000000001</v>
      </c>
      <c r="J206">
        <v>357.81700000000001</v>
      </c>
      <c r="K206">
        <v>0.44700000000000001</v>
      </c>
      <c r="M206">
        <v>803.09</v>
      </c>
      <c r="N206" s="250"/>
    </row>
    <row r="207" spans="1:14" x14ac:dyDescent="0.35">
      <c r="A207" s="6" t="s">
        <v>45</v>
      </c>
      <c r="B207">
        <v>2014</v>
      </c>
      <c r="C207">
        <v>3956.1</v>
      </c>
      <c r="D207">
        <v>75267.454342143537</v>
      </c>
      <c r="E207">
        <v>1228.8</v>
      </c>
      <c r="F207">
        <v>3605</v>
      </c>
      <c r="G207">
        <v>34313</v>
      </c>
      <c r="H207">
        <v>388.93299999999999</v>
      </c>
      <c r="I207">
        <v>34.061</v>
      </c>
      <c r="J207">
        <v>0</v>
      </c>
      <c r="K207">
        <v>0.56599999999999995</v>
      </c>
      <c r="M207">
        <v>403.64</v>
      </c>
      <c r="N207" s="250"/>
    </row>
    <row r="208" spans="1:14" x14ac:dyDescent="0.35">
      <c r="A208" s="6" t="s">
        <v>46</v>
      </c>
      <c r="B208">
        <v>2014</v>
      </c>
      <c r="C208">
        <v>1523.6</v>
      </c>
      <c r="D208">
        <v>9455.7037982541206</v>
      </c>
      <c r="E208">
        <v>24.3</v>
      </c>
      <c r="F208">
        <v>386.2</v>
      </c>
      <c r="G208">
        <v>8070</v>
      </c>
      <c r="H208">
        <v>76.980999999999995</v>
      </c>
      <c r="I208">
        <v>41.676000000000002</v>
      </c>
      <c r="J208">
        <v>0</v>
      </c>
      <c r="K208">
        <v>0.38700000000000001</v>
      </c>
      <c r="M208">
        <v>94.97</v>
      </c>
      <c r="N208" s="250"/>
    </row>
    <row r="209" spans="1:14" x14ac:dyDescent="0.35">
      <c r="A209" s="6" t="s">
        <v>47</v>
      </c>
      <c r="B209">
        <v>2014</v>
      </c>
      <c r="C209">
        <v>843.6</v>
      </c>
      <c r="D209">
        <v>15565.129804801161</v>
      </c>
      <c r="E209">
        <v>123.3</v>
      </c>
      <c r="F209">
        <v>979</v>
      </c>
      <c r="G209">
        <v>4327</v>
      </c>
      <c r="H209">
        <v>38.912999999999997</v>
      </c>
      <c r="I209">
        <v>0.22</v>
      </c>
      <c r="J209">
        <v>53.959000000000003</v>
      </c>
      <c r="K209">
        <v>0.89100000000000001</v>
      </c>
      <c r="M209">
        <v>53.64</v>
      </c>
      <c r="N209" s="250"/>
    </row>
    <row r="210" spans="1:14" x14ac:dyDescent="0.35">
      <c r="A210" s="6" t="s">
        <v>179</v>
      </c>
      <c r="B210">
        <v>2014</v>
      </c>
      <c r="C210">
        <v>1148.9000000000001</v>
      </c>
      <c r="D210">
        <v>17404.71094350145</v>
      </c>
      <c r="E210">
        <v>63</v>
      </c>
      <c r="F210">
        <v>429.1</v>
      </c>
      <c r="G210">
        <v>6694</v>
      </c>
      <c r="H210">
        <v>60.680999999999997</v>
      </c>
      <c r="I210">
        <v>24.899000000000001</v>
      </c>
      <c r="J210">
        <v>0</v>
      </c>
      <c r="K210">
        <v>0.43</v>
      </c>
      <c r="M210">
        <v>71.430000000000007</v>
      </c>
      <c r="N210" s="250"/>
    </row>
    <row r="211" spans="1:14" x14ac:dyDescent="0.35">
      <c r="A211" s="6" t="s">
        <v>48</v>
      </c>
      <c r="B211">
        <v>2014</v>
      </c>
      <c r="C211">
        <v>2023.4</v>
      </c>
      <c r="D211">
        <v>34151.766998545092</v>
      </c>
      <c r="E211">
        <v>180.1</v>
      </c>
      <c r="F211">
        <v>970.8</v>
      </c>
      <c r="G211">
        <v>21287</v>
      </c>
      <c r="H211">
        <v>201.00399999999999</v>
      </c>
      <c r="I211">
        <v>70.073999999999998</v>
      </c>
      <c r="J211">
        <v>0</v>
      </c>
      <c r="K211">
        <v>0.376</v>
      </c>
      <c r="M211">
        <v>231.26</v>
      </c>
      <c r="N211" s="250"/>
    </row>
    <row r="212" spans="1:14" x14ac:dyDescent="0.35">
      <c r="A212" s="6" t="s">
        <v>49</v>
      </c>
      <c r="B212">
        <v>2014</v>
      </c>
      <c r="C212">
        <v>5523.9</v>
      </c>
      <c r="D212">
        <v>99677.576199078554</v>
      </c>
      <c r="E212">
        <v>2070.3000000000002</v>
      </c>
      <c r="F212">
        <v>6415.2</v>
      </c>
      <c r="G212">
        <v>29876</v>
      </c>
      <c r="H212">
        <v>436.24299999999999</v>
      </c>
      <c r="I212">
        <v>203.02100000000002</v>
      </c>
      <c r="J212">
        <v>0</v>
      </c>
      <c r="K212">
        <v>0.72399999999999998</v>
      </c>
      <c r="M212">
        <v>523.9</v>
      </c>
      <c r="N212" s="250"/>
    </row>
    <row r="213" spans="1:14" x14ac:dyDescent="0.35">
      <c r="A213" s="6" t="s">
        <v>50</v>
      </c>
      <c r="B213">
        <v>2014</v>
      </c>
      <c r="C213">
        <v>2753</v>
      </c>
      <c r="D213">
        <v>38023.025139670215</v>
      </c>
      <c r="E213">
        <v>139.19999999999999</v>
      </c>
      <c r="F213">
        <v>791.9</v>
      </c>
      <c r="G213">
        <v>25077</v>
      </c>
      <c r="H213">
        <v>222.935</v>
      </c>
      <c r="I213">
        <v>90.167000000000002</v>
      </c>
      <c r="J213">
        <v>0.4</v>
      </c>
      <c r="K213">
        <v>0.26200000000000001</v>
      </c>
      <c r="M213">
        <v>261.97000000000003</v>
      </c>
      <c r="N213" s="250"/>
    </row>
    <row r="214" spans="1:14" x14ac:dyDescent="0.35">
      <c r="A214" s="6" t="s">
        <v>51</v>
      </c>
      <c r="B214">
        <v>2014</v>
      </c>
      <c r="C214">
        <v>3247.8</v>
      </c>
      <c r="D214">
        <v>89926.306167798233</v>
      </c>
      <c r="E214">
        <v>416</v>
      </c>
      <c r="F214">
        <v>4308.3</v>
      </c>
      <c r="G214">
        <v>22978</v>
      </c>
      <c r="H214">
        <v>297.01100000000002</v>
      </c>
      <c r="I214">
        <v>38.563000000000002</v>
      </c>
      <c r="J214">
        <v>3.593</v>
      </c>
      <c r="K214">
        <v>0.7</v>
      </c>
      <c r="M214">
        <v>314.63</v>
      </c>
      <c r="N214" s="250"/>
    </row>
    <row r="215" spans="1:14" x14ac:dyDescent="0.35">
      <c r="A215" s="6" t="s">
        <v>52</v>
      </c>
      <c r="B215">
        <v>2014</v>
      </c>
      <c r="C215">
        <v>18387.2</v>
      </c>
      <c r="D215">
        <v>450157.62822647905</v>
      </c>
      <c r="E215">
        <v>16273.3</v>
      </c>
      <c r="F215">
        <v>25823.9</v>
      </c>
      <c r="G215">
        <v>112839</v>
      </c>
      <c r="H215">
        <v>1376.3889999999999</v>
      </c>
      <c r="I215">
        <v>199.738</v>
      </c>
      <c r="J215">
        <v>397.58</v>
      </c>
      <c r="K215">
        <v>0.747</v>
      </c>
      <c r="M215">
        <v>1570.41</v>
      </c>
      <c r="N215" s="250"/>
    </row>
    <row r="216" spans="1:14" x14ac:dyDescent="0.35">
      <c r="A216" s="6" t="s">
        <v>53</v>
      </c>
      <c r="B216">
        <v>2014</v>
      </c>
      <c r="C216">
        <v>2891.9</v>
      </c>
      <c r="D216">
        <v>41120.162636760419</v>
      </c>
      <c r="E216">
        <v>156.30000000000001</v>
      </c>
      <c r="F216">
        <v>1008.6</v>
      </c>
      <c r="G216">
        <v>23546</v>
      </c>
      <c r="H216">
        <v>228.197</v>
      </c>
      <c r="I216">
        <v>158.95599999999999</v>
      </c>
      <c r="J216">
        <v>0</v>
      </c>
      <c r="K216">
        <v>0.33200000000000002</v>
      </c>
      <c r="M216">
        <v>296.82</v>
      </c>
      <c r="N216" s="250"/>
    </row>
    <row r="217" spans="1:14" x14ac:dyDescent="0.35">
      <c r="A217" s="6" t="s">
        <v>54</v>
      </c>
      <c r="B217">
        <v>2014</v>
      </c>
      <c r="C217">
        <v>2170.8000000000002</v>
      </c>
      <c r="D217">
        <v>38262.02334068864</v>
      </c>
      <c r="E217">
        <v>709.3</v>
      </c>
      <c r="F217">
        <v>1805.3</v>
      </c>
      <c r="G217">
        <v>12472</v>
      </c>
      <c r="H217">
        <v>163.03</v>
      </c>
      <c r="I217">
        <v>51.334000000000003</v>
      </c>
      <c r="J217">
        <v>0</v>
      </c>
      <c r="K217">
        <v>0.77300000000000002</v>
      </c>
      <c r="M217">
        <v>185.19</v>
      </c>
      <c r="N217" s="250"/>
    </row>
    <row r="218" spans="1:14" x14ac:dyDescent="0.35">
      <c r="A218" s="6" t="s">
        <v>55</v>
      </c>
      <c r="B218">
        <v>2014</v>
      </c>
      <c r="C218">
        <v>10704.8</v>
      </c>
      <c r="D218">
        <v>183176.34840106691</v>
      </c>
      <c r="E218">
        <v>518.79999999999995</v>
      </c>
      <c r="F218">
        <v>3753.7</v>
      </c>
      <c r="G218">
        <v>142146</v>
      </c>
      <c r="H218">
        <v>1255.2380000000001</v>
      </c>
      <c r="I218">
        <v>495.34399999999999</v>
      </c>
      <c r="J218">
        <v>98.634</v>
      </c>
      <c r="K218">
        <v>0.19</v>
      </c>
      <c r="M218">
        <v>1495.84</v>
      </c>
      <c r="N218" s="250"/>
    </row>
    <row r="219" spans="1:14" x14ac:dyDescent="0.35">
      <c r="A219" s="6" t="s">
        <v>180</v>
      </c>
      <c r="B219">
        <v>2014</v>
      </c>
      <c r="C219">
        <v>764.4</v>
      </c>
      <c r="D219">
        <v>5712.0012034432584</v>
      </c>
      <c r="E219">
        <v>494.5</v>
      </c>
      <c r="F219">
        <v>748.8</v>
      </c>
      <c r="G219">
        <v>2629</v>
      </c>
      <c r="H219">
        <v>31.343</v>
      </c>
      <c r="I219">
        <v>5.9269999999999996</v>
      </c>
      <c r="J219">
        <v>0</v>
      </c>
      <c r="K219">
        <v>1</v>
      </c>
      <c r="M219">
        <v>33.9</v>
      </c>
      <c r="N219" s="250"/>
    </row>
    <row r="220" spans="1:14" x14ac:dyDescent="0.35">
      <c r="A220" s="6" t="s">
        <v>56</v>
      </c>
      <c r="B220">
        <v>2014</v>
      </c>
      <c r="C220">
        <v>1543.4</v>
      </c>
      <c r="D220">
        <v>26290.737567652759</v>
      </c>
      <c r="E220">
        <v>119.6</v>
      </c>
      <c r="F220">
        <v>845.2</v>
      </c>
      <c r="G220">
        <v>11221</v>
      </c>
      <c r="H220">
        <v>140.4</v>
      </c>
      <c r="I220">
        <v>22.2</v>
      </c>
      <c r="J220">
        <v>0</v>
      </c>
      <c r="K220">
        <v>0.52</v>
      </c>
      <c r="M220">
        <v>149.97999999999999</v>
      </c>
      <c r="N220" s="250"/>
    </row>
    <row r="221" spans="1:14" x14ac:dyDescent="0.35">
      <c r="A221" s="6" t="s">
        <v>57</v>
      </c>
      <c r="B221">
        <v>2014</v>
      </c>
      <c r="C221">
        <v>2928.8</v>
      </c>
      <c r="D221">
        <v>71107.838178952457</v>
      </c>
      <c r="E221">
        <v>709.1</v>
      </c>
      <c r="F221">
        <v>3575.2</v>
      </c>
      <c r="G221">
        <v>14792</v>
      </c>
      <c r="H221">
        <v>193.58199999999999</v>
      </c>
      <c r="I221">
        <v>27.366999999999997</v>
      </c>
      <c r="J221">
        <v>27.523</v>
      </c>
      <c r="K221">
        <v>0.874</v>
      </c>
      <c r="M221">
        <v>212.86</v>
      </c>
      <c r="N221" s="250"/>
    </row>
    <row r="222" spans="1:14" x14ac:dyDescent="0.35">
      <c r="A222" s="6" t="s">
        <v>58</v>
      </c>
      <c r="B222">
        <v>2014</v>
      </c>
      <c r="C222">
        <v>1722.9</v>
      </c>
      <c r="D222">
        <v>12373.627583899124</v>
      </c>
      <c r="E222">
        <v>422</v>
      </c>
      <c r="F222">
        <v>2191.1</v>
      </c>
      <c r="G222">
        <v>7910</v>
      </c>
      <c r="H222">
        <v>142.81200000000001</v>
      </c>
      <c r="I222">
        <v>2.4489999999999998</v>
      </c>
      <c r="J222">
        <v>0</v>
      </c>
      <c r="K222">
        <v>0.72699999999999998</v>
      </c>
      <c r="M222">
        <v>143.87</v>
      </c>
      <c r="N222" s="250"/>
    </row>
    <row r="223" spans="1:14" x14ac:dyDescent="0.35">
      <c r="A223" s="6" t="s">
        <v>59</v>
      </c>
      <c r="B223">
        <v>2014</v>
      </c>
      <c r="C223">
        <v>9867.7000000000007</v>
      </c>
      <c r="D223">
        <v>148006.79446047524</v>
      </c>
      <c r="E223">
        <v>254.4</v>
      </c>
      <c r="F223">
        <v>2461.5</v>
      </c>
      <c r="G223">
        <v>77493</v>
      </c>
      <c r="H223">
        <v>962.73900000000003</v>
      </c>
      <c r="I223">
        <v>471.036</v>
      </c>
      <c r="J223">
        <v>597.85299999999995</v>
      </c>
      <c r="K223">
        <v>0.251</v>
      </c>
      <c r="M223">
        <v>1328.18</v>
      </c>
      <c r="N223" s="250"/>
    </row>
    <row r="224" spans="1:14" x14ac:dyDescent="0.35">
      <c r="A224" s="6" t="s">
        <v>60</v>
      </c>
      <c r="B224">
        <v>2014</v>
      </c>
      <c r="C224">
        <v>6939.5</v>
      </c>
      <c r="D224">
        <v>150505.10366028125</v>
      </c>
      <c r="E224">
        <v>1974.3</v>
      </c>
      <c r="F224">
        <v>6693.3</v>
      </c>
      <c r="G224">
        <v>68608</v>
      </c>
      <c r="H224">
        <v>698.30700000000002</v>
      </c>
      <c r="I224">
        <v>270.08199999999999</v>
      </c>
      <c r="J224">
        <v>0</v>
      </c>
      <c r="K224">
        <v>0.52200000000000002</v>
      </c>
      <c r="M224">
        <v>814.91</v>
      </c>
      <c r="N224" s="250"/>
    </row>
    <row r="225" spans="1:14" x14ac:dyDescent="0.35">
      <c r="A225" s="6" t="s">
        <v>61</v>
      </c>
      <c r="B225">
        <v>2014</v>
      </c>
      <c r="C225">
        <v>3991.8</v>
      </c>
      <c r="D225">
        <v>55480.16648375363</v>
      </c>
      <c r="E225">
        <v>675.2</v>
      </c>
      <c r="F225">
        <v>3856.5</v>
      </c>
      <c r="G225">
        <v>24522</v>
      </c>
      <c r="H225">
        <v>267.79500000000002</v>
      </c>
      <c r="I225">
        <v>97.691000000000003</v>
      </c>
      <c r="J225">
        <v>0</v>
      </c>
      <c r="K225">
        <v>0.76</v>
      </c>
      <c r="M225">
        <v>309.97000000000003</v>
      </c>
      <c r="N225" s="250"/>
    </row>
    <row r="226" spans="1:14" x14ac:dyDescent="0.35">
      <c r="A226" s="6" t="s">
        <v>62</v>
      </c>
      <c r="B226">
        <v>2014</v>
      </c>
      <c r="C226">
        <v>1665.2</v>
      </c>
      <c r="D226">
        <v>19469.68792192046</v>
      </c>
      <c r="E226">
        <v>170.6</v>
      </c>
      <c r="F226">
        <v>951.4</v>
      </c>
      <c r="G226">
        <v>12651</v>
      </c>
      <c r="H226">
        <v>122.437</v>
      </c>
      <c r="I226">
        <v>36.206000000000003</v>
      </c>
      <c r="J226">
        <v>0</v>
      </c>
      <c r="K226">
        <v>0.48</v>
      </c>
      <c r="M226">
        <v>138.07</v>
      </c>
      <c r="N226" s="250"/>
    </row>
    <row r="227" spans="1:14" x14ac:dyDescent="0.35">
      <c r="A227" s="6" t="s">
        <v>63</v>
      </c>
      <c r="B227">
        <v>2014</v>
      </c>
      <c r="C227">
        <v>11880.5</v>
      </c>
      <c r="D227">
        <v>218657.07548375358</v>
      </c>
      <c r="E227">
        <v>420.8</v>
      </c>
      <c r="F227">
        <v>3368.2</v>
      </c>
      <c r="G227">
        <v>111752</v>
      </c>
      <c r="H227">
        <v>1133.3489999999999</v>
      </c>
      <c r="I227">
        <v>651.45100000000002</v>
      </c>
      <c r="J227">
        <v>7.2</v>
      </c>
      <c r="K227">
        <v>0.22500000000000001</v>
      </c>
      <c r="M227">
        <v>1416.56</v>
      </c>
      <c r="N227" s="250"/>
    </row>
    <row r="228" spans="1:14" x14ac:dyDescent="0.35">
      <c r="A228" s="6" t="s">
        <v>64</v>
      </c>
      <c r="B228">
        <v>2014</v>
      </c>
      <c r="C228">
        <v>3483.2</v>
      </c>
      <c r="D228">
        <v>60557.240187924333</v>
      </c>
      <c r="E228">
        <v>467.8</v>
      </c>
      <c r="F228">
        <v>3898.6</v>
      </c>
      <c r="G228">
        <v>18039</v>
      </c>
      <c r="H228">
        <v>177.833</v>
      </c>
      <c r="I228">
        <v>83.385000000000005</v>
      </c>
      <c r="J228">
        <v>58.686999999999998</v>
      </c>
      <c r="K228">
        <v>0.74399999999999999</v>
      </c>
      <c r="M228">
        <v>229.74</v>
      </c>
      <c r="N228" s="250"/>
    </row>
    <row r="229" spans="1:14" x14ac:dyDescent="0.35">
      <c r="A229" s="6" t="s">
        <v>65</v>
      </c>
      <c r="B229">
        <v>2014</v>
      </c>
      <c r="C229">
        <v>3510.2</v>
      </c>
      <c r="D229">
        <v>56113.391392580008</v>
      </c>
      <c r="E229">
        <v>5888.3</v>
      </c>
      <c r="F229">
        <v>3503.4</v>
      </c>
      <c r="G229">
        <v>19987</v>
      </c>
      <c r="H229">
        <v>313.41899999999998</v>
      </c>
      <c r="I229">
        <v>14.335000000000001</v>
      </c>
      <c r="J229">
        <v>0</v>
      </c>
      <c r="K229">
        <v>0.79900000000000004</v>
      </c>
      <c r="M229">
        <v>319.61</v>
      </c>
      <c r="N229" s="250"/>
    </row>
    <row r="230" spans="1:14" x14ac:dyDescent="0.35">
      <c r="A230" s="6" t="s">
        <v>66</v>
      </c>
      <c r="B230">
        <v>2014</v>
      </c>
      <c r="C230">
        <v>631.4</v>
      </c>
      <c r="D230">
        <v>5743.3180543161961</v>
      </c>
      <c r="E230">
        <v>40.200000000000003</v>
      </c>
      <c r="F230">
        <v>408.4</v>
      </c>
      <c r="G230">
        <v>2187</v>
      </c>
      <c r="H230">
        <v>25.809000000000001</v>
      </c>
      <c r="I230">
        <v>0.222</v>
      </c>
      <c r="J230">
        <v>0</v>
      </c>
      <c r="K230">
        <v>0.83899999999999997</v>
      </c>
      <c r="M230">
        <v>25.9</v>
      </c>
      <c r="N230" s="250"/>
    </row>
    <row r="231" spans="1:14" x14ac:dyDescent="0.35">
      <c r="A231" s="6" t="s">
        <v>67</v>
      </c>
      <c r="B231">
        <v>2014</v>
      </c>
      <c r="C231">
        <v>522.79999999999995</v>
      </c>
      <c r="D231">
        <v>8764.7234306498522</v>
      </c>
      <c r="E231">
        <v>105.5</v>
      </c>
      <c r="F231">
        <v>371.9</v>
      </c>
      <c r="G231">
        <v>2077</v>
      </c>
      <c r="H231">
        <v>27.495999999999999</v>
      </c>
      <c r="I231">
        <v>1.526</v>
      </c>
      <c r="J231">
        <v>0</v>
      </c>
      <c r="K231">
        <v>0.99</v>
      </c>
      <c r="M231">
        <v>28.15</v>
      </c>
      <c r="N231" s="250"/>
    </row>
    <row r="232" spans="1:14" x14ac:dyDescent="0.35">
      <c r="A232" s="6" t="s">
        <v>68</v>
      </c>
      <c r="B232">
        <v>2014</v>
      </c>
      <c r="C232">
        <v>1234.8</v>
      </c>
      <c r="D232">
        <v>17907.143445926282</v>
      </c>
      <c r="E232">
        <v>227.7</v>
      </c>
      <c r="F232">
        <v>632.29999999999995</v>
      </c>
      <c r="G232">
        <v>9464</v>
      </c>
      <c r="H232">
        <v>83.236999999999995</v>
      </c>
      <c r="I232">
        <v>30.538</v>
      </c>
      <c r="J232">
        <v>70.241</v>
      </c>
      <c r="K232">
        <v>0.46300000000000002</v>
      </c>
      <c r="M232">
        <v>115.46</v>
      </c>
      <c r="N232" s="250"/>
    </row>
    <row r="233" spans="1:14" x14ac:dyDescent="0.35">
      <c r="A233" s="6" t="s">
        <v>1</v>
      </c>
      <c r="B233">
        <v>2015</v>
      </c>
      <c r="C233">
        <v>1075.5</v>
      </c>
      <c r="D233">
        <v>10404.239176670717</v>
      </c>
      <c r="E233">
        <v>1013.3</v>
      </c>
      <c r="F233">
        <v>931.2</v>
      </c>
      <c r="G233">
        <v>5188</v>
      </c>
      <c r="H233">
        <v>65.040999999999997</v>
      </c>
      <c r="I233">
        <v>26.378</v>
      </c>
      <c r="J233">
        <v>0</v>
      </c>
      <c r="K233">
        <v>0.79</v>
      </c>
      <c r="M233">
        <v>76.430000000000007</v>
      </c>
      <c r="N233" s="250"/>
    </row>
    <row r="234" spans="1:14" x14ac:dyDescent="0.35">
      <c r="A234" s="6" t="s">
        <v>173</v>
      </c>
      <c r="B234">
        <v>2015</v>
      </c>
      <c r="C234">
        <v>4748.3999999999996</v>
      </c>
      <c r="D234">
        <v>73875.192969380325</v>
      </c>
      <c r="E234">
        <v>174.4</v>
      </c>
      <c r="F234">
        <v>1320</v>
      </c>
      <c r="G234">
        <v>51864</v>
      </c>
      <c r="H234">
        <v>384.34500000000003</v>
      </c>
      <c r="I234">
        <v>243.47399999999999</v>
      </c>
      <c r="J234">
        <v>433.60400000000004</v>
      </c>
      <c r="K234">
        <v>0.191</v>
      </c>
      <c r="M234">
        <v>607.01</v>
      </c>
      <c r="N234" s="250"/>
    </row>
    <row r="235" spans="1:14" x14ac:dyDescent="0.35">
      <c r="A235" s="6" t="s">
        <v>2</v>
      </c>
      <c r="B235">
        <v>2015</v>
      </c>
      <c r="C235">
        <v>21779.5</v>
      </c>
      <c r="D235">
        <v>325343.67282746051</v>
      </c>
      <c r="E235">
        <v>3401.5</v>
      </c>
      <c r="F235">
        <v>7424</v>
      </c>
      <c r="G235">
        <v>196420</v>
      </c>
      <c r="H235">
        <v>1929</v>
      </c>
      <c r="I235">
        <v>786</v>
      </c>
      <c r="J235">
        <v>133</v>
      </c>
      <c r="K235">
        <v>0.253</v>
      </c>
      <c r="M235">
        <v>2304.4</v>
      </c>
      <c r="N235" s="250"/>
    </row>
    <row r="236" spans="1:14" x14ac:dyDescent="0.35">
      <c r="A236" s="6" t="s">
        <v>3</v>
      </c>
      <c r="B236">
        <v>2015</v>
      </c>
      <c r="C236">
        <v>74668.100000000006</v>
      </c>
      <c r="D236">
        <v>1670462.257361118</v>
      </c>
      <c r="E236">
        <v>25578.7</v>
      </c>
      <c r="F236">
        <v>72188.399999999994</v>
      </c>
      <c r="G236">
        <v>459068</v>
      </c>
      <c r="H236">
        <v>5193</v>
      </c>
      <c r="I236">
        <v>1252</v>
      </c>
      <c r="J236">
        <v>4230</v>
      </c>
      <c r="K236">
        <v>0.67900000000000005</v>
      </c>
      <c r="M236">
        <v>6880.29</v>
      </c>
      <c r="N236" s="250"/>
    </row>
    <row r="237" spans="1:14" x14ac:dyDescent="0.35">
      <c r="A237" s="6" t="s">
        <v>174</v>
      </c>
      <c r="B237">
        <v>2015</v>
      </c>
      <c r="C237">
        <v>70933.2</v>
      </c>
      <c r="D237">
        <v>1452779.9859421628</v>
      </c>
      <c r="E237">
        <v>74800.3</v>
      </c>
      <c r="F237">
        <v>67649.7</v>
      </c>
      <c r="G237">
        <v>417200</v>
      </c>
      <c r="H237">
        <v>4310.1279999999997</v>
      </c>
      <c r="I237">
        <v>1102.9189999999999</v>
      </c>
      <c r="J237">
        <v>838.53199999999993</v>
      </c>
      <c r="K237">
        <v>0.68100000000000005</v>
      </c>
      <c r="M237">
        <v>5013.63</v>
      </c>
      <c r="N237" s="250"/>
    </row>
    <row r="238" spans="1:14" x14ac:dyDescent="0.35">
      <c r="A238" s="6" t="s">
        <v>4</v>
      </c>
      <c r="B238">
        <v>2015</v>
      </c>
      <c r="C238">
        <v>639</v>
      </c>
      <c r="D238">
        <v>5029.3637083839612</v>
      </c>
      <c r="E238">
        <v>501.9</v>
      </c>
      <c r="F238">
        <v>713</v>
      </c>
      <c r="G238">
        <v>1739</v>
      </c>
      <c r="H238">
        <v>26.74</v>
      </c>
      <c r="I238">
        <v>6.4009999999999998</v>
      </c>
      <c r="J238">
        <v>0</v>
      </c>
      <c r="K238">
        <v>1</v>
      </c>
      <c r="M238">
        <v>29.5</v>
      </c>
      <c r="N238" s="250"/>
    </row>
    <row r="239" spans="1:14" x14ac:dyDescent="0.35">
      <c r="A239" s="6" t="s">
        <v>5</v>
      </c>
      <c r="B239">
        <v>2015</v>
      </c>
      <c r="C239">
        <v>2177.1999999999998</v>
      </c>
      <c r="D239">
        <v>46977.715466342648</v>
      </c>
      <c r="E239">
        <v>136.80000000000001</v>
      </c>
      <c r="F239">
        <v>1074.7</v>
      </c>
      <c r="G239">
        <v>24307</v>
      </c>
      <c r="H239">
        <v>228.7</v>
      </c>
      <c r="I239">
        <v>91.6</v>
      </c>
      <c r="J239">
        <v>14.1</v>
      </c>
      <c r="K239">
        <v>0.23799999999999999</v>
      </c>
      <c r="M239">
        <v>272.07</v>
      </c>
      <c r="N239" s="250"/>
    </row>
    <row r="240" spans="1:14" x14ac:dyDescent="0.35">
      <c r="A240" s="6" t="s">
        <v>6</v>
      </c>
      <c r="B240">
        <v>2015</v>
      </c>
      <c r="C240">
        <v>1545.7</v>
      </c>
      <c r="D240">
        <v>13632.753340461726</v>
      </c>
      <c r="E240">
        <v>1903.7</v>
      </c>
      <c r="F240">
        <v>1049.8</v>
      </c>
      <c r="G240">
        <v>3788</v>
      </c>
      <c r="H240">
        <v>45.158999999999999</v>
      </c>
      <c r="I240">
        <v>3.0059999999999998</v>
      </c>
      <c r="J240">
        <v>0</v>
      </c>
      <c r="K240">
        <v>0.998</v>
      </c>
      <c r="M240">
        <v>46.46</v>
      </c>
      <c r="N240" s="250"/>
    </row>
    <row r="241" spans="1:14" x14ac:dyDescent="0.35">
      <c r="A241" s="6" t="s">
        <v>7</v>
      </c>
      <c r="B241">
        <v>2015</v>
      </c>
      <c r="C241">
        <v>1509</v>
      </c>
      <c r="D241">
        <v>34437.872227946536</v>
      </c>
      <c r="E241">
        <v>38.1</v>
      </c>
      <c r="F241">
        <v>852.3</v>
      </c>
      <c r="G241">
        <v>10525</v>
      </c>
      <c r="H241">
        <v>125.58499999999999</v>
      </c>
      <c r="I241">
        <v>114.687</v>
      </c>
      <c r="J241">
        <v>0</v>
      </c>
      <c r="K241">
        <v>0.41299999999999998</v>
      </c>
      <c r="M241">
        <v>175.1</v>
      </c>
      <c r="N241" s="250"/>
    </row>
    <row r="242" spans="1:14" x14ac:dyDescent="0.35">
      <c r="A242" s="6" t="s">
        <v>8</v>
      </c>
      <c r="B242">
        <v>2015</v>
      </c>
      <c r="C242">
        <v>1527.9</v>
      </c>
      <c r="D242">
        <v>20912.884540704741</v>
      </c>
      <c r="E242">
        <v>42.9</v>
      </c>
      <c r="F242">
        <v>456.4</v>
      </c>
      <c r="G242">
        <v>7690</v>
      </c>
      <c r="H242">
        <v>88.24</v>
      </c>
      <c r="I242">
        <v>67.344999999999999</v>
      </c>
      <c r="J242">
        <v>0</v>
      </c>
      <c r="K242">
        <v>0.41199999999999998</v>
      </c>
      <c r="M242">
        <v>117.32</v>
      </c>
      <c r="N242" s="250"/>
    </row>
    <row r="243" spans="1:14" x14ac:dyDescent="0.35">
      <c r="A243" s="6" t="s">
        <v>9</v>
      </c>
      <c r="B243">
        <v>2015</v>
      </c>
      <c r="C243">
        <v>1642.9</v>
      </c>
      <c r="D243">
        <v>22281.945598784932</v>
      </c>
      <c r="E243">
        <v>89</v>
      </c>
      <c r="F243">
        <v>886.5</v>
      </c>
      <c r="G243">
        <v>9615</v>
      </c>
      <c r="H243">
        <v>131.523</v>
      </c>
      <c r="I243">
        <v>3.274</v>
      </c>
      <c r="J243">
        <v>0</v>
      </c>
      <c r="K243">
        <v>0.70599999999999996</v>
      </c>
      <c r="M243">
        <v>132.94</v>
      </c>
      <c r="N243" s="250"/>
    </row>
    <row r="244" spans="1:14" x14ac:dyDescent="0.35">
      <c r="A244" s="6" t="s">
        <v>10</v>
      </c>
      <c r="B244">
        <v>2015</v>
      </c>
      <c r="C244">
        <v>29504.7</v>
      </c>
      <c r="D244">
        <v>542203.96085492102</v>
      </c>
      <c r="E244">
        <v>528.4</v>
      </c>
      <c r="F244">
        <v>6286.1</v>
      </c>
      <c r="G244">
        <v>373683</v>
      </c>
      <c r="H244">
        <v>2375.6</v>
      </c>
      <c r="I244">
        <v>1629.4</v>
      </c>
      <c r="J244">
        <v>1313.2</v>
      </c>
      <c r="K244">
        <v>9.0999999999999998E-2</v>
      </c>
      <c r="M244">
        <v>3435.09</v>
      </c>
      <c r="N244" s="250"/>
    </row>
    <row r="245" spans="1:14" x14ac:dyDescent="0.35">
      <c r="A245" s="6" t="s">
        <v>11</v>
      </c>
      <c r="B245">
        <v>2015</v>
      </c>
      <c r="C245">
        <v>3922.6</v>
      </c>
      <c r="D245">
        <v>124893.67519489671</v>
      </c>
      <c r="E245">
        <v>2174.1999999999998</v>
      </c>
      <c r="F245">
        <v>4106.8999999999996</v>
      </c>
      <c r="G245">
        <v>32150</v>
      </c>
      <c r="H245">
        <v>405.37799999999999</v>
      </c>
      <c r="I245">
        <v>170.541</v>
      </c>
      <c r="J245">
        <v>630.03400000000011</v>
      </c>
      <c r="K245">
        <v>0.64500000000000002</v>
      </c>
      <c r="M245">
        <v>649.80999999999995</v>
      </c>
      <c r="N245" s="250"/>
    </row>
    <row r="246" spans="1:14" x14ac:dyDescent="0.35">
      <c r="A246" s="6" t="s">
        <v>12</v>
      </c>
      <c r="B246">
        <v>2015</v>
      </c>
      <c r="C246">
        <v>1114.5</v>
      </c>
      <c r="D246">
        <v>12406.862166464156</v>
      </c>
      <c r="E246">
        <v>107.8</v>
      </c>
      <c r="F246">
        <v>648.4</v>
      </c>
      <c r="G246">
        <v>4835</v>
      </c>
      <c r="H246">
        <v>61.392000000000003</v>
      </c>
      <c r="I246">
        <v>0.25600000000000001</v>
      </c>
      <c r="J246">
        <v>0</v>
      </c>
      <c r="K246">
        <v>0.83299999999999996</v>
      </c>
      <c r="M246">
        <v>61.5</v>
      </c>
      <c r="N246" s="250"/>
    </row>
    <row r="247" spans="1:14" x14ac:dyDescent="0.35">
      <c r="A247" s="6" t="s">
        <v>13</v>
      </c>
      <c r="B247">
        <v>2015</v>
      </c>
      <c r="C247">
        <v>3326.8</v>
      </c>
      <c r="D247">
        <v>66560.094084811659</v>
      </c>
      <c r="E247">
        <v>874.7</v>
      </c>
      <c r="F247">
        <v>2891.7</v>
      </c>
      <c r="G247">
        <v>24877</v>
      </c>
      <c r="H247">
        <v>230.76300000000001</v>
      </c>
      <c r="I247">
        <v>18.420999999999999</v>
      </c>
      <c r="J247">
        <v>0</v>
      </c>
      <c r="K247">
        <v>0.56799999999999995</v>
      </c>
      <c r="M247">
        <v>238.72</v>
      </c>
      <c r="N247" s="250"/>
    </row>
    <row r="248" spans="1:14" x14ac:dyDescent="0.35">
      <c r="A248" s="6" t="s">
        <v>14</v>
      </c>
      <c r="B248">
        <v>2015</v>
      </c>
      <c r="C248">
        <v>222.7</v>
      </c>
      <c r="D248">
        <v>1820.6536264884569</v>
      </c>
      <c r="E248">
        <v>66.400000000000006</v>
      </c>
      <c r="F248">
        <v>138.1</v>
      </c>
      <c r="G248">
        <v>757</v>
      </c>
      <c r="H248">
        <v>17.367999999999999</v>
      </c>
      <c r="I248">
        <v>17.114999999999998</v>
      </c>
      <c r="J248">
        <v>0</v>
      </c>
      <c r="K248">
        <v>1</v>
      </c>
      <c r="M248">
        <v>24.76</v>
      </c>
      <c r="N248" s="250"/>
    </row>
    <row r="249" spans="1:14" x14ac:dyDescent="0.35">
      <c r="A249" s="6" t="s">
        <v>15</v>
      </c>
      <c r="B249">
        <v>2015</v>
      </c>
      <c r="C249">
        <v>1400.1</v>
      </c>
      <c r="D249">
        <v>16275.105120777644</v>
      </c>
      <c r="E249">
        <v>364.2</v>
      </c>
      <c r="F249">
        <v>882.1</v>
      </c>
      <c r="G249">
        <v>5494</v>
      </c>
      <c r="H249">
        <v>67.849000000000004</v>
      </c>
      <c r="I249">
        <v>4.8369999999999997</v>
      </c>
      <c r="J249">
        <v>0</v>
      </c>
      <c r="K249">
        <v>1</v>
      </c>
      <c r="M249">
        <v>69.94</v>
      </c>
      <c r="N249" s="250"/>
    </row>
    <row r="250" spans="1:14" x14ac:dyDescent="0.35">
      <c r="A250" s="6" t="s">
        <v>16</v>
      </c>
      <c r="B250">
        <v>2015</v>
      </c>
      <c r="C250">
        <v>19161.8</v>
      </c>
      <c r="D250">
        <v>447535.83856330498</v>
      </c>
      <c r="E250">
        <v>12874</v>
      </c>
      <c r="F250">
        <v>27534.400000000001</v>
      </c>
      <c r="G250">
        <v>102158</v>
      </c>
      <c r="H250">
        <v>856.61699999999996</v>
      </c>
      <c r="I250">
        <v>223.35599999999999</v>
      </c>
      <c r="J250">
        <v>6.4009999999999998</v>
      </c>
      <c r="K250">
        <v>0.77300000000000002</v>
      </c>
      <c r="M250">
        <v>954.78</v>
      </c>
      <c r="N250" s="250"/>
    </row>
    <row r="251" spans="1:14" x14ac:dyDescent="0.35">
      <c r="A251" s="6" t="s">
        <v>75</v>
      </c>
      <c r="B251">
        <v>2015</v>
      </c>
      <c r="C251">
        <v>12782.8</v>
      </c>
      <c r="D251">
        <v>241172.8784053463</v>
      </c>
      <c r="E251">
        <v>3055.8</v>
      </c>
      <c r="F251">
        <v>13215</v>
      </c>
      <c r="G251">
        <v>58381</v>
      </c>
      <c r="H251">
        <v>599.72199999999998</v>
      </c>
      <c r="I251">
        <v>79.19</v>
      </c>
      <c r="J251">
        <v>113.333</v>
      </c>
      <c r="K251">
        <v>0.64</v>
      </c>
      <c r="M251">
        <v>664.64</v>
      </c>
      <c r="N251" s="250"/>
    </row>
    <row r="252" spans="1:14" x14ac:dyDescent="0.35">
      <c r="A252" s="6" t="s">
        <v>17</v>
      </c>
      <c r="B252">
        <v>2015</v>
      </c>
      <c r="C252">
        <v>2028.2</v>
      </c>
      <c r="D252">
        <v>28084.031437910086</v>
      </c>
      <c r="E252">
        <v>187.6</v>
      </c>
      <c r="F252">
        <v>824.6</v>
      </c>
      <c r="G252">
        <v>14975</v>
      </c>
      <c r="H252">
        <v>144.51400000000001</v>
      </c>
      <c r="I252">
        <v>15.086</v>
      </c>
      <c r="J252">
        <v>0</v>
      </c>
      <c r="K252">
        <v>0.39300000000000002</v>
      </c>
      <c r="M252">
        <v>151.03</v>
      </c>
      <c r="N252" s="250"/>
    </row>
    <row r="253" spans="1:14" x14ac:dyDescent="0.35">
      <c r="A253" s="6" t="s">
        <v>18</v>
      </c>
      <c r="B253">
        <v>2015</v>
      </c>
      <c r="C253">
        <v>1406.8</v>
      </c>
      <c r="D253">
        <v>11915.829100850548</v>
      </c>
      <c r="E253">
        <v>807.6</v>
      </c>
      <c r="F253">
        <v>752.4</v>
      </c>
      <c r="G253">
        <v>5227</v>
      </c>
      <c r="H253">
        <v>68.210999999999999</v>
      </c>
      <c r="I253">
        <v>0</v>
      </c>
      <c r="J253">
        <v>0</v>
      </c>
      <c r="K253">
        <v>0.746</v>
      </c>
      <c r="M253">
        <v>68.209999999999994</v>
      </c>
      <c r="N253" s="250"/>
    </row>
    <row r="254" spans="1:14" x14ac:dyDescent="0.35">
      <c r="A254" s="6" t="s">
        <v>19</v>
      </c>
      <c r="B254">
        <v>2015</v>
      </c>
      <c r="C254">
        <v>2248.9</v>
      </c>
      <c r="D254">
        <v>24706.318549453219</v>
      </c>
      <c r="E254">
        <v>89.1</v>
      </c>
      <c r="F254">
        <v>486.7</v>
      </c>
      <c r="G254">
        <v>19359</v>
      </c>
      <c r="H254">
        <v>161.03800000000001</v>
      </c>
      <c r="I254">
        <v>101.84</v>
      </c>
      <c r="J254">
        <v>16.056999999999999</v>
      </c>
      <c r="K254">
        <v>0.25</v>
      </c>
      <c r="M254">
        <v>209.36</v>
      </c>
      <c r="N254" s="250"/>
    </row>
    <row r="255" spans="1:14" x14ac:dyDescent="0.35">
      <c r="A255" s="6" t="s">
        <v>20</v>
      </c>
      <c r="B255">
        <v>2015</v>
      </c>
      <c r="C255">
        <v>2027.3</v>
      </c>
      <c r="D255">
        <v>29548.547945808019</v>
      </c>
      <c r="E255">
        <v>1043.5</v>
      </c>
      <c r="F255">
        <v>1627.4</v>
      </c>
      <c r="G255">
        <v>8954</v>
      </c>
      <c r="H255">
        <v>81.95</v>
      </c>
      <c r="I255">
        <v>18.457000000000001</v>
      </c>
      <c r="J255">
        <v>0</v>
      </c>
      <c r="K255">
        <v>0.622</v>
      </c>
      <c r="M255">
        <v>89.92</v>
      </c>
      <c r="N255" s="250"/>
    </row>
    <row r="256" spans="1:14" x14ac:dyDescent="0.35">
      <c r="A256" s="6" t="s">
        <v>21</v>
      </c>
      <c r="B256">
        <v>2015</v>
      </c>
      <c r="C256">
        <v>3349.5</v>
      </c>
      <c r="D256">
        <v>56167.415723693804</v>
      </c>
      <c r="E256">
        <v>525.1</v>
      </c>
      <c r="F256">
        <v>3620</v>
      </c>
      <c r="G256">
        <v>12597</v>
      </c>
      <c r="H256">
        <v>141.72199999999998</v>
      </c>
      <c r="I256">
        <v>4.0150000000000006</v>
      </c>
      <c r="J256">
        <v>12.223000000000001</v>
      </c>
      <c r="K256">
        <v>0.747</v>
      </c>
      <c r="M256">
        <v>146.77000000000001</v>
      </c>
      <c r="N256" s="250"/>
    </row>
    <row r="257" spans="1:14" x14ac:dyDescent="0.35">
      <c r="A257" s="6" t="s">
        <v>22</v>
      </c>
      <c r="B257">
        <v>2015</v>
      </c>
      <c r="C257">
        <v>3134.3</v>
      </c>
      <c r="D257">
        <v>57457.153106682868</v>
      </c>
      <c r="E257">
        <v>1133.9000000000001</v>
      </c>
      <c r="F257">
        <v>3958.4</v>
      </c>
      <c r="G257">
        <v>16083</v>
      </c>
      <c r="H257">
        <v>157.047</v>
      </c>
      <c r="I257">
        <v>6.9660000000000002</v>
      </c>
      <c r="J257">
        <v>0</v>
      </c>
      <c r="K257">
        <v>0.78500000000000003</v>
      </c>
      <c r="M257">
        <v>160.05000000000001</v>
      </c>
      <c r="N257" s="250"/>
    </row>
    <row r="258" spans="1:14" x14ac:dyDescent="0.35">
      <c r="A258" s="6" t="s">
        <v>23</v>
      </c>
      <c r="B258">
        <v>2015</v>
      </c>
      <c r="C258">
        <v>941.2</v>
      </c>
      <c r="D258">
        <v>17018.513202673148</v>
      </c>
      <c r="E258">
        <v>123.9</v>
      </c>
      <c r="F258">
        <v>964.3</v>
      </c>
      <c r="G258">
        <v>5810</v>
      </c>
      <c r="H258">
        <v>55.771999999999998</v>
      </c>
      <c r="I258">
        <v>19.867999999999999</v>
      </c>
      <c r="J258">
        <v>0</v>
      </c>
      <c r="K258">
        <v>0.79600000000000004</v>
      </c>
      <c r="M258">
        <v>64.349999999999994</v>
      </c>
      <c r="N258" s="250"/>
    </row>
    <row r="259" spans="1:14" x14ac:dyDescent="0.35">
      <c r="A259" s="6" t="s">
        <v>24</v>
      </c>
      <c r="B259">
        <v>2015</v>
      </c>
      <c r="C259">
        <v>2270.6</v>
      </c>
      <c r="D259">
        <v>51673.402222114215</v>
      </c>
      <c r="E259">
        <v>185.2</v>
      </c>
      <c r="F259">
        <v>1473.5</v>
      </c>
      <c r="G259">
        <v>22383</v>
      </c>
      <c r="H259">
        <v>274.72900000000004</v>
      </c>
      <c r="I259">
        <v>140.363</v>
      </c>
      <c r="J259">
        <v>60.026000000000003</v>
      </c>
      <c r="K259">
        <v>0.52700000000000002</v>
      </c>
      <c r="M259">
        <v>351.6</v>
      </c>
      <c r="N259" s="250"/>
    </row>
    <row r="260" spans="1:14" x14ac:dyDescent="0.35">
      <c r="A260" s="6" t="s">
        <v>25</v>
      </c>
      <c r="B260">
        <v>2015</v>
      </c>
      <c r="C260">
        <v>775.9</v>
      </c>
      <c r="D260">
        <v>11318.285836695019</v>
      </c>
      <c r="E260">
        <v>94.8</v>
      </c>
      <c r="F260">
        <v>687.1</v>
      </c>
      <c r="G260">
        <v>3223</v>
      </c>
      <c r="H260">
        <v>44.816000000000003</v>
      </c>
      <c r="I260">
        <v>0</v>
      </c>
      <c r="J260">
        <v>0</v>
      </c>
      <c r="K260">
        <v>0.86299999999999999</v>
      </c>
      <c r="M260">
        <v>44.82</v>
      </c>
      <c r="N260" s="250"/>
    </row>
    <row r="261" spans="1:14" x14ac:dyDescent="0.35">
      <c r="A261" s="6" t="s">
        <v>26</v>
      </c>
      <c r="B261">
        <v>2015</v>
      </c>
      <c r="C261">
        <v>5772.8</v>
      </c>
      <c r="D261">
        <v>90588.232988335367</v>
      </c>
      <c r="E261">
        <v>939.6</v>
      </c>
      <c r="F261">
        <v>4424.7</v>
      </c>
      <c r="G261">
        <v>51353</v>
      </c>
      <c r="H261">
        <v>475</v>
      </c>
      <c r="I261">
        <v>123.4</v>
      </c>
      <c r="J261">
        <v>221.001</v>
      </c>
      <c r="K261">
        <v>0.51300000000000001</v>
      </c>
      <c r="M261">
        <v>588.19000000000005</v>
      </c>
      <c r="N261" s="250"/>
    </row>
    <row r="262" spans="1:14" x14ac:dyDescent="0.35">
      <c r="A262" s="6" t="s">
        <v>27</v>
      </c>
      <c r="B262">
        <v>2015</v>
      </c>
      <c r="C262">
        <v>4858.7</v>
      </c>
      <c r="D262">
        <v>81970.76140777643</v>
      </c>
      <c r="E262">
        <v>372.3</v>
      </c>
      <c r="F262">
        <v>1582.6</v>
      </c>
      <c r="G262">
        <v>54758</v>
      </c>
      <c r="H262">
        <v>377.22300000000001</v>
      </c>
      <c r="I262">
        <v>201.471</v>
      </c>
      <c r="J262">
        <v>116.181</v>
      </c>
      <c r="K262">
        <v>0.19700000000000001</v>
      </c>
      <c r="M262">
        <v>495.7</v>
      </c>
      <c r="N262" s="250"/>
    </row>
    <row r="263" spans="1:14" x14ac:dyDescent="0.35">
      <c r="A263" s="6" t="s">
        <v>28</v>
      </c>
      <c r="B263">
        <v>2015</v>
      </c>
      <c r="C263">
        <v>570</v>
      </c>
      <c r="D263">
        <v>14213.425665613609</v>
      </c>
      <c r="E263">
        <v>91.1</v>
      </c>
      <c r="F263">
        <v>644.79999999999995</v>
      </c>
      <c r="G263">
        <v>2310</v>
      </c>
      <c r="H263">
        <v>17.067</v>
      </c>
      <c r="I263">
        <v>13.701000000000001</v>
      </c>
      <c r="J263">
        <v>0</v>
      </c>
      <c r="K263">
        <v>0.85299999999999998</v>
      </c>
      <c r="M263">
        <v>22.98</v>
      </c>
      <c r="N263" s="250"/>
    </row>
    <row r="264" spans="1:14" x14ac:dyDescent="0.35">
      <c r="A264" s="6" t="s">
        <v>29</v>
      </c>
      <c r="B264">
        <v>2015</v>
      </c>
      <c r="C264">
        <v>12659</v>
      </c>
      <c r="D264">
        <v>261491.11704228434</v>
      </c>
      <c r="E264">
        <v>6154</v>
      </c>
      <c r="F264">
        <v>13070.9</v>
      </c>
      <c r="G264">
        <v>102655</v>
      </c>
      <c r="H264">
        <v>1075.692</v>
      </c>
      <c r="I264">
        <v>154.643</v>
      </c>
      <c r="J264">
        <v>61.013000000000005</v>
      </c>
      <c r="K264">
        <v>0.628</v>
      </c>
      <c r="M264">
        <v>1159</v>
      </c>
      <c r="N264" s="250"/>
    </row>
    <row r="265" spans="1:14" x14ac:dyDescent="0.35">
      <c r="A265" s="6" t="s">
        <v>30</v>
      </c>
      <c r="B265">
        <v>2015</v>
      </c>
      <c r="C265">
        <v>910.6</v>
      </c>
      <c r="D265">
        <v>25598.895707654923</v>
      </c>
      <c r="E265">
        <v>113.6</v>
      </c>
      <c r="F265">
        <v>916.8</v>
      </c>
      <c r="G265">
        <v>6333</v>
      </c>
      <c r="H265">
        <v>84.540999999999997</v>
      </c>
      <c r="I265">
        <v>39.796999999999997</v>
      </c>
      <c r="J265">
        <v>0</v>
      </c>
      <c r="K265">
        <v>0.78700000000000003</v>
      </c>
      <c r="M265">
        <v>101.72</v>
      </c>
      <c r="N265" s="250"/>
    </row>
    <row r="266" spans="1:14" x14ac:dyDescent="0.35">
      <c r="A266" s="6" t="s">
        <v>175</v>
      </c>
      <c r="B266">
        <v>2015</v>
      </c>
      <c r="C266">
        <v>7044.4</v>
      </c>
      <c r="D266">
        <v>179239.66541239369</v>
      </c>
      <c r="E266">
        <v>254.9</v>
      </c>
      <c r="F266">
        <v>4537.7</v>
      </c>
      <c r="G266">
        <v>84706</v>
      </c>
      <c r="H266">
        <v>826.11400000000003</v>
      </c>
      <c r="I266">
        <v>306.27999999999997</v>
      </c>
      <c r="J266">
        <v>87.694000000000003</v>
      </c>
      <c r="K266">
        <v>0.33400000000000002</v>
      </c>
      <c r="M266">
        <v>982.12</v>
      </c>
      <c r="N266" s="250"/>
    </row>
    <row r="267" spans="1:14" x14ac:dyDescent="0.35">
      <c r="A267" s="6" t="s">
        <v>31</v>
      </c>
      <c r="B267">
        <v>2015</v>
      </c>
      <c r="C267">
        <v>1102.5999999999999</v>
      </c>
      <c r="D267">
        <v>19821.144015309841</v>
      </c>
      <c r="E267">
        <v>96.1</v>
      </c>
      <c r="F267">
        <v>812.4</v>
      </c>
      <c r="G267">
        <v>7553</v>
      </c>
      <c r="H267">
        <v>90.289000000000001</v>
      </c>
      <c r="I267">
        <v>7.4950000000000001</v>
      </c>
      <c r="J267">
        <v>0</v>
      </c>
      <c r="K267">
        <v>0.69399999999999995</v>
      </c>
      <c r="M267">
        <v>93.52</v>
      </c>
      <c r="N267" s="250"/>
    </row>
    <row r="268" spans="1:14" x14ac:dyDescent="0.35">
      <c r="A268" s="6" t="s">
        <v>32</v>
      </c>
      <c r="B268">
        <v>2015</v>
      </c>
      <c r="C268">
        <v>689.8</v>
      </c>
      <c r="D268">
        <v>12508.677700607534</v>
      </c>
      <c r="E268">
        <v>227.2</v>
      </c>
      <c r="F268">
        <v>1118.0999999999999</v>
      </c>
      <c r="G268">
        <v>3522</v>
      </c>
      <c r="H268">
        <v>21.757999999999999</v>
      </c>
      <c r="I268">
        <v>1.1539999999999999</v>
      </c>
      <c r="J268">
        <v>0</v>
      </c>
      <c r="K268">
        <v>0.97599999999999998</v>
      </c>
      <c r="M268">
        <v>22.26</v>
      </c>
      <c r="N268" s="250"/>
    </row>
    <row r="269" spans="1:14" x14ac:dyDescent="0.35">
      <c r="A269" s="6" t="s">
        <v>33</v>
      </c>
      <c r="B269">
        <v>2015</v>
      </c>
      <c r="C269">
        <v>6878.2</v>
      </c>
      <c r="D269">
        <v>164732.92239052249</v>
      </c>
      <c r="E269">
        <v>2931.4</v>
      </c>
      <c r="F269">
        <v>6060.8</v>
      </c>
      <c r="G269">
        <v>56306</v>
      </c>
      <c r="H269">
        <v>487.09300000000002</v>
      </c>
      <c r="I269">
        <v>141.84100000000001</v>
      </c>
      <c r="J269">
        <v>88.923000000000002</v>
      </c>
      <c r="K269">
        <v>0.498</v>
      </c>
      <c r="M269">
        <v>572.44000000000005</v>
      </c>
      <c r="N269" s="250"/>
    </row>
    <row r="270" spans="1:14" x14ac:dyDescent="0.35">
      <c r="A270" s="6" t="s">
        <v>34</v>
      </c>
      <c r="B270">
        <v>2015</v>
      </c>
      <c r="C270">
        <v>473.5</v>
      </c>
      <c r="D270">
        <v>3515.6084315917378</v>
      </c>
      <c r="E270">
        <v>95.9</v>
      </c>
      <c r="F270">
        <v>462.5</v>
      </c>
      <c r="G270">
        <v>1786</v>
      </c>
      <c r="H270">
        <v>15.836</v>
      </c>
      <c r="I270">
        <v>0</v>
      </c>
      <c r="J270">
        <v>0</v>
      </c>
      <c r="K270">
        <v>0.93700000000000006</v>
      </c>
      <c r="M270">
        <v>15.84</v>
      </c>
      <c r="N270" s="250"/>
    </row>
    <row r="271" spans="1:14" x14ac:dyDescent="0.35">
      <c r="A271" s="6" t="s">
        <v>35</v>
      </c>
      <c r="B271">
        <v>2015</v>
      </c>
      <c r="C271">
        <v>3931.2</v>
      </c>
      <c r="D271">
        <v>86686.126495504257</v>
      </c>
      <c r="E271">
        <v>543.1</v>
      </c>
      <c r="F271">
        <v>4199.3999999999996</v>
      </c>
      <c r="G271">
        <v>29226</v>
      </c>
      <c r="H271">
        <v>310.72699999999998</v>
      </c>
      <c r="I271">
        <v>49</v>
      </c>
      <c r="J271">
        <v>0</v>
      </c>
      <c r="K271">
        <v>0.65200000000000002</v>
      </c>
      <c r="M271">
        <v>331.88</v>
      </c>
      <c r="N271" s="250"/>
    </row>
    <row r="272" spans="1:14" x14ac:dyDescent="0.35">
      <c r="A272" s="6" t="s">
        <v>36</v>
      </c>
      <c r="B272">
        <v>2015</v>
      </c>
      <c r="C272">
        <v>735.1</v>
      </c>
      <c r="D272">
        <v>10213.66872199271</v>
      </c>
      <c r="E272">
        <v>819.7</v>
      </c>
      <c r="F272">
        <v>625.9</v>
      </c>
      <c r="G272">
        <v>2414</v>
      </c>
      <c r="H272">
        <v>38.994999999999997</v>
      </c>
      <c r="I272">
        <v>0.13500000000000001</v>
      </c>
      <c r="J272">
        <v>0</v>
      </c>
      <c r="K272">
        <v>0.99199999999999999</v>
      </c>
      <c r="M272">
        <v>39.049999999999997</v>
      </c>
      <c r="N272" s="250"/>
    </row>
    <row r="273" spans="1:14" x14ac:dyDescent="0.35">
      <c r="A273" s="6" t="s">
        <v>37</v>
      </c>
      <c r="B273">
        <v>2015</v>
      </c>
      <c r="C273">
        <v>1050.0999999999999</v>
      </c>
      <c r="D273">
        <v>19154.679560874847</v>
      </c>
      <c r="E273">
        <v>27.9</v>
      </c>
      <c r="F273">
        <v>472</v>
      </c>
      <c r="G273">
        <v>6068</v>
      </c>
      <c r="H273">
        <v>83.884</v>
      </c>
      <c r="I273">
        <v>33.161000000000001</v>
      </c>
      <c r="J273">
        <v>0</v>
      </c>
      <c r="K273">
        <v>0.54400000000000004</v>
      </c>
      <c r="M273">
        <v>98.2</v>
      </c>
      <c r="N273" s="250"/>
    </row>
    <row r="274" spans="1:14" x14ac:dyDescent="0.35">
      <c r="A274" s="6" t="s">
        <v>176</v>
      </c>
      <c r="B274">
        <v>2015</v>
      </c>
      <c r="C274">
        <v>3891.9</v>
      </c>
      <c r="D274">
        <v>70748.022010692584</v>
      </c>
      <c r="E274">
        <v>390.6</v>
      </c>
      <c r="F274">
        <v>2232.5</v>
      </c>
      <c r="G274">
        <v>14340</v>
      </c>
      <c r="H274">
        <v>186.01</v>
      </c>
      <c r="I274">
        <v>99.915999999999997</v>
      </c>
      <c r="J274">
        <v>79</v>
      </c>
      <c r="K274">
        <v>0.76300000000000001</v>
      </c>
      <c r="M274">
        <v>250.56</v>
      </c>
      <c r="N274" s="250"/>
    </row>
    <row r="275" spans="1:14" x14ac:dyDescent="0.35">
      <c r="A275" s="6" t="s">
        <v>38</v>
      </c>
      <c r="B275">
        <v>2015</v>
      </c>
      <c r="C275">
        <v>3566.6</v>
      </c>
      <c r="D275">
        <v>52662.527730012152</v>
      </c>
      <c r="E275">
        <v>486.3</v>
      </c>
      <c r="F275">
        <v>2062.1</v>
      </c>
      <c r="G275">
        <v>23998</v>
      </c>
      <c r="H275">
        <v>332.00700000000001</v>
      </c>
      <c r="I275">
        <v>61.546999999999997</v>
      </c>
      <c r="J275">
        <v>0</v>
      </c>
      <c r="K275">
        <v>0.57799999999999996</v>
      </c>
      <c r="M275">
        <v>358.58</v>
      </c>
      <c r="N275" s="250"/>
    </row>
    <row r="276" spans="1:14" x14ac:dyDescent="0.35">
      <c r="A276" s="6" t="s">
        <v>39</v>
      </c>
      <c r="B276">
        <v>2015</v>
      </c>
      <c r="C276">
        <v>1467.1</v>
      </c>
      <c r="D276">
        <v>17453.994443499392</v>
      </c>
      <c r="E276">
        <v>344.7</v>
      </c>
      <c r="F276">
        <v>874.4</v>
      </c>
      <c r="G276">
        <v>5157</v>
      </c>
      <c r="H276">
        <v>62.012999999999998</v>
      </c>
      <c r="I276">
        <v>48.182999999999993</v>
      </c>
      <c r="J276">
        <v>0</v>
      </c>
      <c r="K276">
        <v>0.85499999999999998</v>
      </c>
      <c r="M276">
        <v>82.82</v>
      </c>
      <c r="N276" s="250"/>
    </row>
    <row r="277" spans="1:14" x14ac:dyDescent="0.35">
      <c r="A277" s="6" t="s">
        <v>177</v>
      </c>
      <c r="B277">
        <v>2015</v>
      </c>
      <c r="C277">
        <v>1328.4</v>
      </c>
      <c r="D277">
        <v>21442.334723936816</v>
      </c>
      <c r="E277">
        <v>118.5</v>
      </c>
      <c r="F277">
        <v>892.7</v>
      </c>
      <c r="G277">
        <v>5471</v>
      </c>
      <c r="H277">
        <v>72.06</v>
      </c>
      <c r="I277">
        <v>81.301000000000002</v>
      </c>
      <c r="J277">
        <v>0</v>
      </c>
      <c r="K277">
        <v>0.61199999999999999</v>
      </c>
      <c r="M277">
        <v>107.16</v>
      </c>
      <c r="N277" s="250"/>
    </row>
    <row r="278" spans="1:14" x14ac:dyDescent="0.35">
      <c r="A278" s="6" t="s">
        <v>178</v>
      </c>
      <c r="B278">
        <v>2015</v>
      </c>
      <c r="C278">
        <v>6429.4</v>
      </c>
      <c r="D278">
        <v>175404.26977351154</v>
      </c>
      <c r="E278">
        <v>323.8</v>
      </c>
      <c r="F278">
        <v>3992.5</v>
      </c>
      <c r="G278">
        <v>98691</v>
      </c>
      <c r="H278">
        <v>802.31600000000003</v>
      </c>
      <c r="I278">
        <v>342.15300000000002</v>
      </c>
      <c r="J278">
        <v>96.996000000000009</v>
      </c>
      <c r="K278">
        <v>0.27600000000000002</v>
      </c>
      <c r="M278">
        <v>976.33</v>
      </c>
      <c r="N278" s="250"/>
    </row>
    <row r="279" spans="1:14" x14ac:dyDescent="0.35">
      <c r="A279" s="6" t="s">
        <v>40</v>
      </c>
      <c r="B279">
        <v>2015</v>
      </c>
      <c r="C279">
        <v>3760.8</v>
      </c>
      <c r="D279">
        <v>78078.077981530994</v>
      </c>
      <c r="E279">
        <v>1313.8</v>
      </c>
      <c r="F279">
        <v>3526.3</v>
      </c>
      <c r="G279">
        <v>29355</v>
      </c>
      <c r="H279">
        <v>410.44499999999999</v>
      </c>
      <c r="I279">
        <v>15.965999999999999</v>
      </c>
      <c r="J279">
        <v>0</v>
      </c>
      <c r="K279">
        <v>0.71199999999999997</v>
      </c>
      <c r="M279">
        <v>417.34</v>
      </c>
      <c r="N279" s="250"/>
    </row>
    <row r="280" spans="1:14" x14ac:dyDescent="0.35">
      <c r="A280" s="6" t="s">
        <v>41</v>
      </c>
      <c r="B280">
        <v>2015</v>
      </c>
      <c r="C280">
        <v>1147.4000000000001</v>
      </c>
      <c r="D280">
        <v>32505.771439854194</v>
      </c>
      <c r="E280">
        <v>248</v>
      </c>
      <c r="F280">
        <v>1438.6</v>
      </c>
      <c r="G280">
        <v>9571</v>
      </c>
      <c r="H280">
        <v>123.294</v>
      </c>
      <c r="I280">
        <v>27.268999999999998</v>
      </c>
      <c r="J280">
        <v>0</v>
      </c>
      <c r="K280">
        <v>0.748</v>
      </c>
      <c r="M280">
        <v>135.07</v>
      </c>
      <c r="N280" s="250"/>
    </row>
    <row r="281" spans="1:14" x14ac:dyDescent="0.35">
      <c r="A281" s="6" t="s">
        <v>42</v>
      </c>
      <c r="B281">
        <v>2015</v>
      </c>
      <c r="C281">
        <v>2380.6999999999998</v>
      </c>
      <c r="D281">
        <v>34003.211939975699</v>
      </c>
      <c r="E281">
        <v>1302.2</v>
      </c>
      <c r="F281">
        <v>2636.1</v>
      </c>
      <c r="G281">
        <v>10107</v>
      </c>
      <c r="H281">
        <v>83.697000000000003</v>
      </c>
      <c r="I281">
        <v>47.417999999999999</v>
      </c>
      <c r="J281">
        <v>0</v>
      </c>
      <c r="K281">
        <v>0.78800000000000003</v>
      </c>
      <c r="M281">
        <v>104.17</v>
      </c>
      <c r="N281" s="250"/>
    </row>
    <row r="282" spans="1:14" x14ac:dyDescent="0.35">
      <c r="A282" s="6" t="s">
        <v>43</v>
      </c>
      <c r="B282">
        <v>2015</v>
      </c>
      <c r="C282">
        <v>21111.7</v>
      </c>
      <c r="D282">
        <v>295544.8027586877</v>
      </c>
      <c r="E282">
        <v>16714.7</v>
      </c>
      <c r="F282">
        <v>22269</v>
      </c>
      <c r="G282">
        <v>88671</v>
      </c>
      <c r="H282">
        <v>879.15899999999999</v>
      </c>
      <c r="I282">
        <v>83.957999999999998</v>
      </c>
      <c r="J282">
        <v>92.819000000000003</v>
      </c>
      <c r="K282">
        <v>0.75800000000000001</v>
      </c>
      <c r="M282">
        <v>940.57</v>
      </c>
      <c r="N282" s="250"/>
    </row>
    <row r="283" spans="1:14" x14ac:dyDescent="0.35">
      <c r="A283" s="6" t="s">
        <v>44</v>
      </c>
      <c r="B283">
        <v>2015</v>
      </c>
      <c r="C283">
        <v>4740.7</v>
      </c>
      <c r="D283">
        <v>125939.44440510329</v>
      </c>
      <c r="E283">
        <v>845.8</v>
      </c>
      <c r="F283">
        <v>3157.1</v>
      </c>
      <c r="G283">
        <v>52047</v>
      </c>
      <c r="H283">
        <v>606.18200000000002</v>
      </c>
      <c r="I283">
        <v>171.012</v>
      </c>
      <c r="J283">
        <v>470.25400000000002</v>
      </c>
      <c r="K283">
        <v>0.434</v>
      </c>
      <c r="M283">
        <v>807.5</v>
      </c>
      <c r="N283" s="250"/>
    </row>
    <row r="284" spans="1:14" x14ac:dyDescent="0.35">
      <c r="A284" s="6" t="s">
        <v>45</v>
      </c>
      <c r="B284">
        <v>2015</v>
      </c>
      <c r="C284">
        <v>4191</v>
      </c>
      <c r="D284">
        <v>77468.452499635474</v>
      </c>
      <c r="E284">
        <v>1019.2</v>
      </c>
      <c r="F284">
        <v>3639</v>
      </c>
      <c r="G284">
        <v>34646</v>
      </c>
      <c r="H284">
        <v>377.98500000000001</v>
      </c>
      <c r="I284">
        <v>35.734999999999999</v>
      </c>
      <c r="J284">
        <v>0</v>
      </c>
      <c r="K284">
        <v>0.56499999999999995</v>
      </c>
      <c r="M284">
        <v>393.41</v>
      </c>
      <c r="N284" s="250"/>
    </row>
    <row r="285" spans="1:14" x14ac:dyDescent="0.35">
      <c r="A285" s="6" t="s">
        <v>46</v>
      </c>
      <c r="B285">
        <v>2015</v>
      </c>
      <c r="C285">
        <v>1529.4</v>
      </c>
      <c r="D285">
        <v>9892.685356743621</v>
      </c>
      <c r="E285">
        <v>15.3</v>
      </c>
      <c r="F285">
        <v>395.5</v>
      </c>
      <c r="G285">
        <v>8151</v>
      </c>
      <c r="H285">
        <v>76.242000000000004</v>
      </c>
      <c r="I285">
        <v>48.975999999999999</v>
      </c>
      <c r="J285">
        <v>0</v>
      </c>
      <c r="K285">
        <v>0.38700000000000001</v>
      </c>
      <c r="M285">
        <v>97.39</v>
      </c>
      <c r="N285" s="250"/>
    </row>
    <row r="286" spans="1:14" x14ac:dyDescent="0.35">
      <c r="A286" s="6" t="s">
        <v>47</v>
      </c>
      <c r="B286">
        <v>2015</v>
      </c>
      <c r="C286">
        <v>931.4</v>
      </c>
      <c r="D286">
        <v>15746.3388945322</v>
      </c>
      <c r="E286">
        <v>105.9</v>
      </c>
      <c r="F286">
        <v>984</v>
      </c>
      <c r="G286">
        <v>4322</v>
      </c>
      <c r="H286">
        <v>38.39</v>
      </c>
      <c r="I286">
        <v>0.155</v>
      </c>
      <c r="J286">
        <v>59.485999999999997</v>
      </c>
      <c r="K286">
        <v>0.89100000000000001</v>
      </c>
      <c r="M286">
        <v>54.58</v>
      </c>
      <c r="N286" s="250"/>
    </row>
    <row r="287" spans="1:14" x14ac:dyDescent="0.35">
      <c r="A287" s="6" t="s">
        <v>179</v>
      </c>
      <c r="B287">
        <v>2015</v>
      </c>
      <c r="C287">
        <v>1049.5999999999999</v>
      </c>
      <c r="D287">
        <v>18584.026336573512</v>
      </c>
      <c r="E287">
        <v>5.6</v>
      </c>
      <c r="F287">
        <v>444.5</v>
      </c>
      <c r="G287">
        <v>6773</v>
      </c>
      <c r="H287">
        <v>64.17</v>
      </c>
      <c r="I287">
        <v>20.117999999999999</v>
      </c>
      <c r="J287">
        <v>0</v>
      </c>
      <c r="K287">
        <v>0.42799999999999999</v>
      </c>
      <c r="M287">
        <v>72.86</v>
      </c>
      <c r="N287" s="250"/>
    </row>
    <row r="288" spans="1:14" x14ac:dyDescent="0.35">
      <c r="A288" s="6" t="s">
        <v>48</v>
      </c>
      <c r="B288">
        <v>2015</v>
      </c>
      <c r="C288">
        <v>2131</v>
      </c>
      <c r="D288">
        <v>34172.132957958689</v>
      </c>
      <c r="E288">
        <v>172.9</v>
      </c>
      <c r="F288">
        <v>975</v>
      </c>
      <c r="G288">
        <v>21373</v>
      </c>
      <c r="H288">
        <v>196.8</v>
      </c>
      <c r="I288">
        <v>62.6</v>
      </c>
      <c r="J288">
        <v>0</v>
      </c>
      <c r="K288">
        <v>0.376</v>
      </c>
      <c r="M288">
        <v>223.83</v>
      </c>
      <c r="N288" s="250"/>
    </row>
    <row r="289" spans="1:14" x14ac:dyDescent="0.35">
      <c r="A289" s="6" t="s">
        <v>49</v>
      </c>
      <c r="B289">
        <v>2015</v>
      </c>
      <c r="C289">
        <v>5358.2</v>
      </c>
      <c r="D289">
        <v>111483.7446126367</v>
      </c>
      <c r="E289">
        <v>3025.6</v>
      </c>
      <c r="F289">
        <v>6466.8</v>
      </c>
      <c r="G289">
        <v>30010</v>
      </c>
      <c r="H289">
        <v>432.86500000000001</v>
      </c>
      <c r="I289">
        <v>234.38200000000001</v>
      </c>
      <c r="J289">
        <v>0</v>
      </c>
      <c r="K289">
        <v>0.72299999999999998</v>
      </c>
      <c r="M289">
        <v>534.05999999999995</v>
      </c>
      <c r="N289" s="250"/>
    </row>
    <row r="290" spans="1:14" x14ac:dyDescent="0.35">
      <c r="A290" s="6" t="s">
        <v>50</v>
      </c>
      <c r="B290">
        <v>2015</v>
      </c>
      <c r="C290">
        <v>2761.8</v>
      </c>
      <c r="D290">
        <v>38924.795682138523</v>
      </c>
      <c r="E290">
        <v>172.9</v>
      </c>
      <c r="F290">
        <v>804</v>
      </c>
      <c r="G290">
        <v>25437</v>
      </c>
      <c r="H290">
        <v>222.303</v>
      </c>
      <c r="I290">
        <v>86.278000000000006</v>
      </c>
      <c r="J290">
        <v>0.46099999999999997</v>
      </c>
      <c r="K290">
        <v>0.26100000000000001</v>
      </c>
      <c r="M290">
        <v>259.68</v>
      </c>
      <c r="N290" s="250"/>
    </row>
    <row r="291" spans="1:14" x14ac:dyDescent="0.35">
      <c r="A291" s="6" t="s">
        <v>51</v>
      </c>
      <c r="B291">
        <v>2015</v>
      </c>
      <c r="C291">
        <v>3193.3</v>
      </c>
      <c r="D291">
        <v>95107.051943377897</v>
      </c>
      <c r="E291">
        <v>434.3</v>
      </c>
      <c r="F291">
        <v>4327.8999999999996</v>
      </c>
      <c r="G291">
        <v>23041</v>
      </c>
      <c r="H291">
        <v>290.98200000000003</v>
      </c>
      <c r="I291">
        <v>37.5</v>
      </c>
      <c r="J291">
        <v>3.1779999999999999</v>
      </c>
      <c r="K291">
        <v>0.69699999999999995</v>
      </c>
      <c r="M291">
        <v>308.02999999999997</v>
      </c>
      <c r="N291" s="250"/>
    </row>
    <row r="292" spans="1:14" x14ac:dyDescent="0.35">
      <c r="A292" s="6" t="s">
        <v>52</v>
      </c>
      <c r="B292">
        <v>2015</v>
      </c>
      <c r="C292">
        <v>29083.8</v>
      </c>
      <c r="D292">
        <v>482301.81282989064</v>
      </c>
      <c r="E292">
        <v>39770.699999999997</v>
      </c>
      <c r="F292">
        <v>26799.9</v>
      </c>
      <c r="G292">
        <v>116698</v>
      </c>
      <c r="H292">
        <v>1377.9269999999999</v>
      </c>
      <c r="I292">
        <v>198.816</v>
      </c>
      <c r="J292">
        <v>470.81799999999998</v>
      </c>
      <c r="K292">
        <v>0.75</v>
      </c>
      <c r="M292">
        <v>1591.4</v>
      </c>
      <c r="N292" s="250"/>
    </row>
    <row r="293" spans="1:14" x14ac:dyDescent="0.35">
      <c r="A293" s="6" t="s">
        <v>53</v>
      </c>
      <c r="B293">
        <v>2015</v>
      </c>
      <c r="C293">
        <v>1939</v>
      </c>
      <c r="D293">
        <v>42326.298823329285</v>
      </c>
      <c r="E293">
        <v>159.30000000000001</v>
      </c>
      <c r="F293">
        <v>1045.2</v>
      </c>
      <c r="G293">
        <v>23911</v>
      </c>
      <c r="H293">
        <v>227.91300000000001</v>
      </c>
      <c r="I293">
        <v>159.661</v>
      </c>
      <c r="J293">
        <v>0</v>
      </c>
      <c r="K293">
        <v>0.33</v>
      </c>
      <c r="M293">
        <v>296.85000000000002</v>
      </c>
      <c r="N293" s="250"/>
    </row>
    <row r="294" spans="1:14" x14ac:dyDescent="0.35">
      <c r="A294" s="6" t="s">
        <v>54</v>
      </c>
      <c r="B294">
        <v>2015</v>
      </c>
      <c r="C294">
        <v>1913.3</v>
      </c>
      <c r="D294">
        <v>36393.526081895507</v>
      </c>
      <c r="E294">
        <v>862.7</v>
      </c>
      <c r="F294">
        <v>1820.7</v>
      </c>
      <c r="G294">
        <v>12949</v>
      </c>
      <c r="H294">
        <v>157.24799999999999</v>
      </c>
      <c r="I294">
        <v>53.826000000000001</v>
      </c>
      <c r="J294">
        <v>0</v>
      </c>
      <c r="K294">
        <v>0.75</v>
      </c>
      <c r="M294">
        <v>180.49</v>
      </c>
      <c r="N294" s="250"/>
    </row>
    <row r="295" spans="1:14" x14ac:dyDescent="0.35">
      <c r="A295" s="6" t="s">
        <v>55</v>
      </c>
      <c r="B295">
        <v>2015</v>
      </c>
      <c r="C295">
        <v>10465.4</v>
      </c>
      <c r="D295">
        <v>189925.3349978129</v>
      </c>
      <c r="E295">
        <v>1121.2</v>
      </c>
      <c r="F295">
        <v>3822.1</v>
      </c>
      <c r="G295">
        <v>144064</v>
      </c>
      <c r="H295">
        <v>1233.7370000000001</v>
      </c>
      <c r="I295">
        <v>491.26799999999997</v>
      </c>
      <c r="J295">
        <v>110.45399999999999</v>
      </c>
      <c r="K295">
        <v>0.188</v>
      </c>
      <c r="M295">
        <v>1475.78</v>
      </c>
      <c r="N295" s="250"/>
    </row>
    <row r="296" spans="1:14" x14ac:dyDescent="0.35">
      <c r="A296" s="6" t="s">
        <v>180</v>
      </c>
      <c r="B296">
        <v>2015</v>
      </c>
      <c r="C296">
        <v>743.2</v>
      </c>
      <c r="D296">
        <v>5710.5378386391258</v>
      </c>
      <c r="E296">
        <v>472.2</v>
      </c>
      <c r="F296">
        <v>750.6</v>
      </c>
      <c r="G296">
        <v>2637</v>
      </c>
      <c r="H296">
        <v>30.555</v>
      </c>
      <c r="I296">
        <v>5.7389999999999999</v>
      </c>
      <c r="J296">
        <v>0</v>
      </c>
      <c r="K296">
        <v>1</v>
      </c>
      <c r="M296">
        <v>33.03</v>
      </c>
      <c r="N296" s="250"/>
    </row>
    <row r="297" spans="1:14" x14ac:dyDescent="0.35">
      <c r="A297" s="6" t="s">
        <v>56</v>
      </c>
      <c r="B297">
        <v>2015</v>
      </c>
      <c r="C297">
        <v>1263.8</v>
      </c>
      <c r="D297">
        <v>26353.771570595381</v>
      </c>
      <c r="E297">
        <v>250.5</v>
      </c>
      <c r="F297">
        <v>855.9</v>
      </c>
      <c r="G297">
        <v>11242</v>
      </c>
      <c r="H297">
        <v>138.25399999999999</v>
      </c>
      <c r="I297">
        <v>21.634</v>
      </c>
      <c r="J297">
        <v>0</v>
      </c>
      <c r="K297">
        <v>0.52300000000000002</v>
      </c>
      <c r="M297">
        <v>147.59</v>
      </c>
      <c r="N297" s="250"/>
    </row>
    <row r="298" spans="1:14" x14ac:dyDescent="0.35">
      <c r="A298" s="6" t="s">
        <v>57</v>
      </c>
      <c r="B298">
        <v>2015</v>
      </c>
      <c r="C298">
        <v>3085.9</v>
      </c>
      <c r="D298">
        <v>74446.469831591734</v>
      </c>
      <c r="E298">
        <v>1128.8</v>
      </c>
      <c r="F298">
        <v>3593.5</v>
      </c>
      <c r="G298">
        <v>14812</v>
      </c>
      <c r="H298">
        <v>182.2321</v>
      </c>
      <c r="I298">
        <v>4.7119999999999997</v>
      </c>
      <c r="J298">
        <v>21.864999999999998</v>
      </c>
      <c r="K298">
        <v>0.876</v>
      </c>
      <c r="M298">
        <v>190.19</v>
      </c>
      <c r="N298" s="250"/>
    </row>
    <row r="299" spans="1:14" x14ac:dyDescent="0.35">
      <c r="A299" s="6" t="s">
        <v>58</v>
      </c>
      <c r="B299">
        <v>2015</v>
      </c>
      <c r="C299">
        <v>1606.2</v>
      </c>
      <c r="D299">
        <v>24895.053872904009</v>
      </c>
      <c r="E299">
        <v>369.9</v>
      </c>
      <c r="F299">
        <v>2188.8000000000002</v>
      </c>
      <c r="G299">
        <v>7946</v>
      </c>
      <c r="H299">
        <v>140.774</v>
      </c>
      <c r="I299">
        <v>2.5620000000000003</v>
      </c>
      <c r="J299">
        <v>0</v>
      </c>
      <c r="K299">
        <v>0.72899999999999998</v>
      </c>
      <c r="M299">
        <v>141.88</v>
      </c>
      <c r="N299" s="250"/>
    </row>
    <row r="300" spans="1:14" x14ac:dyDescent="0.35">
      <c r="A300" s="6" t="s">
        <v>59</v>
      </c>
      <c r="B300">
        <v>2015</v>
      </c>
      <c r="C300">
        <v>10572</v>
      </c>
      <c r="D300">
        <v>150494.97139732685</v>
      </c>
      <c r="E300">
        <v>329.1</v>
      </c>
      <c r="F300">
        <v>2476.4</v>
      </c>
      <c r="G300">
        <v>79487</v>
      </c>
      <c r="H300">
        <v>933.57899999999995</v>
      </c>
      <c r="I300">
        <v>477.92599999999999</v>
      </c>
      <c r="J300">
        <v>691.19399999999996</v>
      </c>
      <c r="K300">
        <v>0.247</v>
      </c>
      <c r="M300">
        <v>1327.3</v>
      </c>
      <c r="N300" s="250"/>
    </row>
    <row r="301" spans="1:14" x14ac:dyDescent="0.35">
      <c r="A301" s="6" t="s">
        <v>60</v>
      </c>
      <c r="B301">
        <v>2015</v>
      </c>
      <c r="C301">
        <v>7208.6</v>
      </c>
      <c r="D301">
        <v>151084.54129744836</v>
      </c>
      <c r="E301">
        <v>1435.2</v>
      </c>
      <c r="F301">
        <v>6735.7</v>
      </c>
      <c r="G301">
        <v>69212</v>
      </c>
      <c r="H301">
        <v>676.35299999999995</v>
      </c>
      <c r="I301">
        <v>266.59100000000001</v>
      </c>
      <c r="J301">
        <v>0</v>
      </c>
      <c r="K301">
        <v>0.52100000000000002</v>
      </c>
      <c r="M301">
        <v>791.45</v>
      </c>
      <c r="N301" s="250"/>
    </row>
    <row r="302" spans="1:14" x14ac:dyDescent="0.35">
      <c r="A302" s="6" t="s">
        <v>61</v>
      </c>
      <c r="B302">
        <v>2015</v>
      </c>
      <c r="C302">
        <v>4043.4</v>
      </c>
      <c r="D302">
        <v>61706.679078007292</v>
      </c>
      <c r="E302">
        <v>1195.7</v>
      </c>
      <c r="F302">
        <v>3964</v>
      </c>
      <c r="G302">
        <v>24723</v>
      </c>
      <c r="H302">
        <v>267.16199999999998</v>
      </c>
      <c r="I302">
        <v>98.094999999999999</v>
      </c>
      <c r="J302">
        <v>0</v>
      </c>
      <c r="K302">
        <v>0.75600000000000001</v>
      </c>
      <c r="M302">
        <v>309.51</v>
      </c>
      <c r="N302" s="250"/>
    </row>
    <row r="303" spans="1:14" x14ac:dyDescent="0.35">
      <c r="A303" s="6" t="s">
        <v>62</v>
      </c>
      <c r="B303">
        <v>2015</v>
      </c>
      <c r="C303">
        <v>1977.9</v>
      </c>
      <c r="D303">
        <v>19940.616681166463</v>
      </c>
      <c r="E303">
        <v>1779.4</v>
      </c>
      <c r="F303">
        <v>956.9</v>
      </c>
      <c r="G303">
        <v>12733</v>
      </c>
      <c r="H303">
        <v>122.22199999999999</v>
      </c>
      <c r="I303">
        <v>33.128999999999998</v>
      </c>
      <c r="J303">
        <v>0</v>
      </c>
      <c r="K303">
        <v>0.48</v>
      </c>
      <c r="M303">
        <v>136.53</v>
      </c>
      <c r="N303" s="250"/>
    </row>
    <row r="304" spans="1:14" x14ac:dyDescent="0.35">
      <c r="A304" s="6" t="s">
        <v>63</v>
      </c>
      <c r="B304">
        <v>2015</v>
      </c>
      <c r="C304">
        <v>12276.6</v>
      </c>
      <c r="D304">
        <v>211398.82299125151</v>
      </c>
      <c r="E304">
        <v>258.10000000000002</v>
      </c>
      <c r="F304">
        <v>3390.6</v>
      </c>
      <c r="G304">
        <v>114610</v>
      </c>
      <c r="H304">
        <v>1106.4960000000001</v>
      </c>
      <c r="I304">
        <v>649.84699999999998</v>
      </c>
      <c r="J304">
        <v>5.9639999999999995</v>
      </c>
      <c r="K304">
        <v>0.223</v>
      </c>
      <c r="M304">
        <v>1388.68</v>
      </c>
      <c r="N304" s="250"/>
    </row>
    <row r="305" spans="1:14" x14ac:dyDescent="0.35">
      <c r="A305" s="6" t="s">
        <v>64</v>
      </c>
      <c r="B305">
        <v>2015</v>
      </c>
      <c r="C305">
        <v>3523.5</v>
      </c>
      <c r="D305">
        <v>64880.591186877282</v>
      </c>
      <c r="E305">
        <v>572.4</v>
      </c>
      <c r="F305">
        <v>3915.2</v>
      </c>
      <c r="G305">
        <v>18067</v>
      </c>
      <c r="H305">
        <v>176.542</v>
      </c>
      <c r="I305">
        <v>84.593000000000004</v>
      </c>
      <c r="J305">
        <v>67.209999999999994</v>
      </c>
      <c r="K305">
        <v>0.74399999999999999</v>
      </c>
      <c r="M305">
        <v>231.28</v>
      </c>
      <c r="N305" s="250"/>
    </row>
    <row r="306" spans="1:14" x14ac:dyDescent="0.35">
      <c r="A306" s="6" t="s">
        <v>65</v>
      </c>
      <c r="B306">
        <v>2015</v>
      </c>
      <c r="C306">
        <v>3483.3</v>
      </c>
      <c r="D306">
        <v>57996.494596111792</v>
      </c>
      <c r="E306">
        <v>2614.6</v>
      </c>
      <c r="F306">
        <v>3531.3</v>
      </c>
      <c r="G306">
        <v>20149</v>
      </c>
      <c r="H306">
        <v>308.08300000000003</v>
      </c>
      <c r="I306">
        <v>13.253</v>
      </c>
      <c r="J306">
        <v>0</v>
      </c>
      <c r="K306">
        <v>0.79200000000000004</v>
      </c>
      <c r="M306">
        <v>313.8</v>
      </c>
      <c r="N306" s="250"/>
    </row>
    <row r="307" spans="1:14" x14ac:dyDescent="0.35">
      <c r="A307" s="6" t="s">
        <v>66</v>
      </c>
      <c r="B307">
        <v>2015</v>
      </c>
      <c r="C307">
        <v>688</v>
      </c>
      <c r="D307">
        <v>5552.4660755771565</v>
      </c>
      <c r="E307">
        <v>655.7</v>
      </c>
      <c r="F307">
        <v>407.5</v>
      </c>
      <c r="G307">
        <v>2187</v>
      </c>
      <c r="H307">
        <v>27.454000000000001</v>
      </c>
      <c r="I307">
        <v>0.21200000000000002</v>
      </c>
      <c r="J307">
        <v>0</v>
      </c>
      <c r="K307">
        <v>0.84299999999999997</v>
      </c>
      <c r="M307">
        <v>27.55</v>
      </c>
      <c r="N307" s="250"/>
    </row>
    <row r="308" spans="1:14" x14ac:dyDescent="0.35">
      <c r="A308" s="6" t="s">
        <v>67</v>
      </c>
      <c r="B308">
        <v>2015</v>
      </c>
      <c r="C308">
        <v>538.29999999999995</v>
      </c>
      <c r="D308">
        <v>9166.5602238153097</v>
      </c>
      <c r="E308">
        <v>372.5</v>
      </c>
      <c r="F308">
        <v>373.9</v>
      </c>
      <c r="G308">
        <v>2079</v>
      </c>
      <c r="H308">
        <v>27.26</v>
      </c>
      <c r="I308">
        <v>1.748</v>
      </c>
      <c r="J308">
        <v>0</v>
      </c>
      <c r="K308">
        <v>0.99199999999999999</v>
      </c>
      <c r="M308">
        <v>28.01</v>
      </c>
      <c r="N308" s="250"/>
    </row>
    <row r="309" spans="1:14" x14ac:dyDescent="0.35">
      <c r="A309" s="6" t="s">
        <v>68</v>
      </c>
      <c r="B309">
        <v>2015</v>
      </c>
      <c r="C309">
        <v>1492.8</v>
      </c>
      <c r="D309">
        <v>18149.774991494531</v>
      </c>
      <c r="E309">
        <v>110.2</v>
      </c>
      <c r="F309">
        <v>632</v>
      </c>
      <c r="G309">
        <v>9549</v>
      </c>
      <c r="H309">
        <v>81.849999999999994</v>
      </c>
      <c r="I309">
        <v>31.356000000000002</v>
      </c>
      <c r="J309">
        <v>68.78</v>
      </c>
      <c r="K309">
        <v>0.46200000000000002</v>
      </c>
      <c r="M309">
        <v>114.03</v>
      </c>
      <c r="N309" s="250"/>
    </row>
    <row r="310" spans="1:14" x14ac:dyDescent="0.35">
      <c r="A310" s="6" t="s">
        <v>1</v>
      </c>
      <c r="B310">
        <v>2016</v>
      </c>
      <c r="C310">
        <v>1128.8</v>
      </c>
      <c r="D310">
        <v>14131.440855309358</v>
      </c>
      <c r="E310">
        <v>236.7</v>
      </c>
      <c r="F310">
        <v>887.8</v>
      </c>
      <c r="G310">
        <v>5268</v>
      </c>
      <c r="H310">
        <v>67.617000000000004</v>
      </c>
      <c r="I310">
        <v>28.764000000000003</v>
      </c>
      <c r="J310">
        <v>0</v>
      </c>
      <c r="K310">
        <v>0.78200000000000003</v>
      </c>
      <c r="M310">
        <v>80.040000000000006</v>
      </c>
      <c r="N310" s="250"/>
    </row>
    <row r="311" spans="1:14" x14ac:dyDescent="0.35">
      <c r="A311" s="6" t="s">
        <v>173</v>
      </c>
      <c r="B311">
        <v>2016</v>
      </c>
      <c r="C311">
        <v>4563.6000000000004</v>
      </c>
      <c r="D311">
        <v>80905.258635670165</v>
      </c>
      <c r="E311">
        <v>167.9</v>
      </c>
      <c r="F311">
        <v>1334.9</v>
      </c>
      <c r="G311">
        <v>53784</v>
      </c>
      <c r="H311">
        <v>401.34899999999999</v>
      </c>
      <c r="I311">
        <v>247.23599999999999</v>
      </c>
      <c r="J311">
        <v>307.91499999999996</v>
      </c>
      <c r="K311">
        <v>0.186</v>
      </c>
      <c r="M311">
        <v>591.57000000000005</v>
      </c>
      <c r="N311" s="250"/>
    </row>
    <row r="312" spans="1:14" x14ac:dyDescent="0.35">
      <c r="A312" s="6" t="s">
        <v>2</v>
      </c>
      <c r="B312">
        <v>2016</v>
      </c>
      <c r="C312">
        <v>21226.3</v>
      </c>
      <c r="D312">
        <v>344382.04112410703</v>
      </c>
      <c r="E312">
        <v>3044.8</v>
      </c>
      <c r="F312">
        <v>7740</v>
      </c>
      <c r="G312">
        <v>200669</v>
      </c>
      <c r="H312">
        <v>2005.1559999999999</v>
      </c>
      <c r="I312">
        <v>835.08900000000006</v>
      </c>
      <c r="J312">
        <v>157.46100000000001</v>
      </c>
      <c r="K312">
        <v>0.25</v>
      </c>
      <c r="M312">
        <v>2408.39</v>
      </c>
      <c r="N312" s="250"/>
    </row>
    <row r="313" spans="1:14" x14ac:dyDescent="0.35">
      <c r="A313" s="6" t="s">
        <v>3</v>
      </c>
      <c r="B313">
        <v>2016</v>
      </c>
      <c r="C313">
        <v>56160.6</v>
      </c>
      <c r="D313">
        <v>1919979.2762930137</v>
      </c>
      <c r="E313">
        <v>18387.599999999999</v>
      </c>
      <c r="F313">
        <v>74933.2</v>
      </c>
      <c r="G313">
        <v>463377</v>
      </c>
      <c r="H313">
        <v>5496.6540000000005</v>
      </c>
      <c r="I313">
        <v>1310.2040000000002</v>
      </c>
      <c r="J313">
        <v>5235.76</v>
      </c>
      <c r="K313">
        <v>0.67600000000000005</v>
      </c>
      <c r="M313">
        <v>7481.74</v>
      </c>
      <c r="N313" s="250"/>
    </row>
    <row r="314" spans="1:14" x14ac:dyDescent="0.35">
      <c r="A314" s="6" t="s">
        <v>174</v>
      </c>
      <c r="B314">
        <v>2016</v>
      </c>
      <c r="C314">
        <v>60888.9</v>
      </c>
      <c r="D314">
        <v>1550665.6454471485</v>
      </c>
      <c r="E314">
        <v>29679.9</v>
      </c>
      <c r="F314">
        <v>68872.399999999994</v>
      </c>
      <c r="G314">
        <v>420351</v>
      </c>
      <c r="H314">
        <v>4606.9830000000002</v>
      </c>
      <c r="I314">
        <v>1133.5520000000001</v>
      </c>
      <c r="J314">
        <v>1096.2249999999999</v>
      </c>
      <c r="K314">
        <v>0.68</v>
      </c>
      <c r="M314">
        <v>5393.57</v>
      </c>
      <c r="N314" s="250"/>
    </row>
    <row r="315" spans="1:14" x14ac:dyDescent="0.35">
      <c r="A315" s="6" t="s">
        <v>4</v>
      </c>
      <c r="B315">
        <v>2016</v>
      </c>
      <c r="C315">
        <v>853.6</v>
      </c>
      <c r="D315">
        <v>14609.365020462526</v>
      </c>
      <c r="E315">
        <v>375.9</v>
      </c>
      <c r="F315">
        <v>802.1</v>
      </c>
      <c r="G315">
        <v>1807</v>
      </c>
      <c r="H315">
        <v>26.802</v>
      </c>
      <c r="I315">
        <v>0.94099999999999995</v>
      </c>
      <c r="J315">
        <v>0</v>
      </c>
      <c r="K315">
        <v>1</v>
      </c>
      <c r="M315">
        <v>27.21</v>
      </c>
      <c r="N315" s="250"/>
    </row>
    <row r="316" spans="1:14" x14ac:dyDescent="0.35">
      <c r="A316" s="6" t="s">
        <v>5</v>
      </c>
      <c r="B316">
        <v>2016</v>
      </c>
      <c r="C316">
        <v>2188.9</v>
      </c>
      <c r="D316">
        <v>55187.80701900956</v>
      </c>
      <c r="E316">
        <v>95.7</v>
      </c>
      <c r="F316">
        <v>1086</v>
      </c>
      <c r="G316">
        <v>24544</v>
      </c>
      <c r="H316">
        <v>239.9</v>
      </c>
      <c r="I316">
        <v>92.6</v>
      </c>
      <c r="J316">
        <v>4.9000000000000004</v>
      </c>
      <c r="K316">
        <v>0.23799999999999999</v>
      </c>
      <c r="M316">
        <v>281.20999999999998</v>
      </c>
      <c r="N316" s="250"/>
    </row>
    <row r="317" spans="1:14" x14ac:dyDescent="0.35">
      <c r="A317" s="6" t="s">
        <v>6</v>
      </c>
      <c r="B317">
        <v>2016</v>
      </c>
      <c r="C317">
        <v>1616.4</v>
      </c>
      <c r="D317">
        <v>16927.112824555032</v>
      </c>
      <c r="E317">
        <v>379.7</v>
      </c>
      <c r="F317">
        <v>984</v>
      </c>
      <c r="G317">
        <v>3837</v>
      </c>
      <c r="H317">
        <v>48.718000000000004</v>
      </c>
      <c r="I317">
        <v>3.09</v>
      </c>
      <c r="J317">
        <v>4.09</v>
      </c>
      <c r="K317">
        <v>0.998</v>
      </c>
      <c r="M317">
        <v>51.16</v>
      </c>
      <c r="N317" s="250"/>
    </row>
    <row r="318" spans="1:14" x14ac:dyDescent="0.35">
      <c r="A318" s="6" t="s">
        <v>7</v>
      </c>
      <c r="B318">
        <v>2016</v>
      </c>
      <c r="C318">
        <v>1530.8</v>
      </c>
      <c r="D318">
        <v>38123.17995132583</v>
      </c>
      <c r="E318">
        <v>28.5</v>
      </c>
      <c r="F318">
        <v>877</v>
      </c>
      <c r="G318">
        <v>10554</v>
      </c>
      <c r="H318">
        <v>139.60900000000001</v>
      </c>
      <c r="I318">
        <v>106.827</v>
      </c>
      <c r="J318">
        <v>0</v>
      </c>
      <c r="K318">
        <v>0.41199999999999998</v>
      </c>
      <c r="M318">
        <v>185.73</v>
      </c>
      <c r="N318" s="250"/>
    </row>
    <row r="319" spans="1:14" x14ac:dyDescent="0.35">
      <c r="A319" s="6" t="s">
        <v>8</v>
      </c>
      <c r="B319">
        <v>2016</v>
      </c>
      <c r="C319">
        <v>1837</v>
      </c>
      <c r="D319">
        <v>21215.486871049761</v>
      </c>
      <c r="E319">
        <v>44.6</v>
      </c>
      <c r="F319">
        <v>438.4</v>
      </c>
      <c r="G319">
        <v>7681</v>
      </c>
      <c r="H319">
        <v>93.534000000000006</v>
      </c>
      <c r="I319">
        <v>69.424000000000007</v>
      </c>
      <c r="J319">
        <v>0</v>
      </c>
      <c r="K319">
        <v>0.41099999999999998</v>
      </c>
      <c r="M319">
        <v>123.51</v>
      </c>
      <c r="N319" s="250"/>
    </row>
    <row r="320" spans="1:14" x14ac:dyDescent="0.35">
      <c r="A320" s="6" t="s">
        <v>9</v>
      </c>
      <c r="B320">
        <v>2016</v>
      </c>
      <c r="C320">
        <v>1738</v>
      </c>
      <c r="D320">
        <v>24427.621786656979</v>
      </c>
      <c r="E320">
        <v>113.6</v>
      </c>
      <c r="F320">
        <v>893.6</v>
      </c>
      <c r="G320">
        <v>9622</v>
      </c>
      <c r="H320">
        <v>139.059</v>
      </c>
      <c r="I320">
        <v>3.1739999999999999</v>
      </c>
      <c r="J320">
        <v>0</v>
      </c>
      <c r="K320">
        <v>0.70799999999999996</v>
      </c>
      <c r="M320">
        <v>140.43</v>
      </c>
      <c r="N320" s="250"/>
    </row>
    <row r="321" spans="1:14" x14ac:dyDescent="0.35">
      <c r="A321" s="6" t="s">
        <v>10</v>
      </c>
      <c r="B321">
        <v>2016</v>
      </c>
      <c r="C321">
        <v>29323.5</v>
      </c>
      <c r="D321">
        <v>603459.7574311659</v>
      </c>
      <c r="E321">
        <v>217.7</v>
      </c>
      <c r="F321">
        <v>6316</v>
      </c>
      <c r="G321">
        <v>379025</v>
      </c>
      <c r="H321">
        <v>2461</v>
      </c>
      <c r="I321">
        <v>1604</v>
      </c>
      <c r="J321">
        <v>1117</v>
      </c>
      <c r="K321">
        <v>9.0999999999999998E-2</v>
      </c>
      <c r="M321">
        <v>3456.33</v>
      </c>
      <c r="N321" s="250"/>
    </row>
    <row r="322" spans="1:14" x14ac:dyDescent="0.35">
      <c r="A322" s="6" t="s">
        <v>11</v>
      </c>
      <c r="B322">
        <v>2016</v>
      </c>
      <c r="C322">
        <v>4714.3999999999996</v>
      </c>
      <c r="D322">
        <v>128002.92570020583</v>
      </c>
      <c r="E322">
        <v>1101.5999999999999</v>
      </c>
      <c r="F322">
        <v>4020</v>
      </c>
      <c r="G322">
        <v>32239</v>
      </c>
      <c r="H322">
        <v>398.04399999999998</v>
      </c>
      <c r="I322">
        <v>202.89400000000001</v>
      </c>
      <c r="J322">
        <v>535.98199999999997</v>
      </c>
      <c r="K322">
        <v>0.64600000000000002</v>
      </c>
      <c r="M322">
        <v>630.95000000000005</v>
      </c>
      <c r="N322" s="250"/>
    </row>
    <row r="323" spans="1:14" x14ac:dyDescent="0.35">
      <c r="A323" s="6" t="s">
        <v>12</v>
      </c>
      <c r="B323">
        <v>2016</v>
      </c>
      <c r="C323">
        <v>1065.9000000000001</v>
      </c>
      <c r="D323">
        <v>11951.845042741252</v>
      </c>
      <c r="E323">
        <v>104.5</v>
      </c>
      <c r="F323">
        <v>644.4</v>
      </c>
      <c r="G323">
        <v>4882</v>
      </c>
      <c r="H323">
        <v>62.683</v>
      </c>
      <c r="I323">
        <v>9.6000000000000002E-2</v>
      </c>
      <c r="J323">
        <v>0</v>
      </c>
      <c r="K323">
        <v>0.83099999999999996</v>
      </c>
      <c r="M323">
        <v>62.72</v>
      </c>
      <c r="N323" s="250"/>
    </row>
    <row r="324" spans="1:14" x14ac:dyDescent="0.35">
      <c r="A324" s="6" t="s">
        <v>13</v>
      </c>
      <c r="B324">
        <v>2016</v>
      </c>
      <c r="C324">
        <v>3366</v>
      </c>
      <c r="D324">
        <v>64059.48114444848</v>
      </c>
      <c r="E324">
        <v>564</v>
      </c>
      <c r="F324">
        <v>2741.4</v>
      </c>
      <c r="G324">
        <v>24894</v>
      </c>
      <c r="H324">
        <v>241.51</v>
      </c>
      <c r="I324">
        <v>20.99</v>
      </c>
      <c r="J324">
        <v>0</v>
      </c>
      <c r="K324">
        <v>0.56899999999999995</v>
      </c>
      <c r="M324">
        <v>250.57</v>
      </c>
      <c r="N324" s="250"/>
    </row>
    <row r="325" spans="1:14" x14ac:dyDescent="0.35">
      <c r="A325" s="6" t="s">
        <v>14</v>
      </c>
      <c r="B325">
        <v>2016</v>
      </c>
      <c r="C325">
        <v>264</v>
      </c>
      <c r="D325">
        <v>2424.6063172296886</v>
      </c>
      <c r="E325">
        <v>63.4</v>
      </c>
      <c r="F325">
        <v>133.6</v>
      </c>
      <c r="G325">
        <v>756</v>
      </c>
      <c r="H325">
        <v>19.306000000000001</v>
      </c>
      <c r="I325">
        <v>17.951000000000001</v>
      </c>
      <c r="J325">
        <v>0</v>
      </c>
      <c r="K325">
        <v>1</v>
      </c>
      <c r="M325">
        <v>27.06</v>
      </c>
      <c r="N325" s="250"/>
    </row>
    <row r="326" spans="1:14" x14ac:dyDescent="0.35">
      <c r="A326" s="6" t="s">
        <v>15</v>
      </c>
      <c r="B326">
        <v>2016</v>
      </c>
      <c r="C326">
        <v>1052</v>
      </c>
      <c r="D326">
        <v>22288.325356338541</v>
      </c>
      <c r="E326">
        <v>201.4</v>
      </c>
      <c r="F326">
        <v>905.2</v>
      </c>
      <c r="G326">
        <v>5509</v>
      </c>
      <c r="H326">
        <v>71.322999999999993</v>
      </c>
      <c r="I326">
        <v>4.9429999999999996</v>
      </c>
      <c r="J326">
        <v>0</v>
      </c>
      <c r="K326">
        <v>1</v>
      </c>
      <c r="M326">
        <v>73.459999999999994</v>
      </c>
      <c r="N326" s="250"/>
    </row>
    <row r="327" spans="1:14" x14ac:dyDescent="0.35">
      <c r="A327" s="6" t="s">
        <v>16</v>
      </c>
      <c r="B327">
        <v>2016</v>
      </c>
      <c r="C327">
        <v>17660.8</v>
      </c>
      <c r="D327">
        <v>412379.06745877222</v>
      </c>
      <c r="E327">
        <v>11077.6</v>
      </c>
      <c r="F327">
        <v>26992.7</v>
      </c>
      <c r="G327">
        <v>102548</v>
      </c>
      <c r="H327">
        <v>919.54899999999998</v>
      </c>
      <c r="I327">
        <v>233.03200000000001</v>
      </c>
      <c r="J327">
        <v>10.393000000000001</v>
      </c>
      <c r="K327">
        <v>0.77400000000000002</v>
      </c>
      <c r="M327">
        <v>1022.98</v>
      </c>
      <c r="N327" s="250"/>
    </row>
    <row r="328" spans="1:14" x14ac:dyDescent="0.35">
      <c r="A328" s="6" t="s">
        <v>75</v>
      </c>
      <c r="B328">
        <v>2016</v>
      </c>
      <c r="C328">
        <v>11777.9</v>
      </c>
      <c r="D328">
        <v>258386.36444557449</v>
      </c>
      <c r="E328">
        <v>1925.8</v>
      </c>
      <c r="F328">
        <v>13310.5</v>
      </c>
      <c r="G328">
        <v>58588</v>
      </c>
      <c r="H328">
        <v>625.56399999999996</v>
      </c>
      <c r="I328">
        <v>64.634</v>
      </c>
      <c r="J328">
        <v>97.97699999999999</v>
      </c>
      <c r="K328">
        <v>0.63800000000000001</v>
      </c>
      <c r="M328">
        <v>680.03</v>
      </c>
      <c r="N328" s="250"/>
    </row>
    <row r="329" spans="1:14" x14ac:dyDescent="0.35">
      <c r="A329" s="6" t="s">
        <v>17</v>
      </c>
      <c r="B329">
        <v>2016</v>
      </c>
      <c r="C329">
        <v>2021.2</v>
      </c>
      <c r="D329">
        <v>29269.79371957864</v>
      </c>
      <c r="E329">
        <v>34</v>
      </c>
      <c r="F329">
        <v>826.7</v>
      </c>
      <c r="G329">
        <v>14964</v>
      </c>
      <c r="H329">
        <v>148.87200000000001</v>
      </c>
      <c r="I329">
        <v>15.497999999999999</v>
      </c>
      <c r="J329">
        <v>0</v>
      </c>
      <c r="K329">
        <v>0.39200000000000002</v>
      </c>
      <c r="M329">
        <v>155.56</v>
      </c>
      <c r="N329" s="250"/>
    </row>
    <row r="330" spans="1:14" x14ac:dyDescent="0.35">
      <c r="A330" s="6" t="s">
        <v>18</v>
      </c>
      <c r="B330">
        <v>2016</v>
      </c>
      <c r="C330">
        <v>987.2</v>
      </c>
      <c r="D330">
        <v>11682.354576098802</v>
      </c>
      <c r="E330">
        <v>342.1</v>
      </c>
      <c r="F330">
        <v>742.5</v>
      </c>
      <c r="G330">
        <v>5230</v>
      </c>
      <c r="H330">
        <v>70.94</v>
      </c>
      <c r="I330">
        <v>0</v>
      </c>
      <c r="J330">
        <v>0</v>
      </c>
      <c r="K330">
        <v>0.745</v>
      </c>
      <c r="M330">
        <v>70.94</v>
      </c>
      <c r="N330" s="250"/>
    </row>
    <row r="331" spans="1:14" x14ac:dyDescent="0.35">
      <c r="A331" s="6" t="s">
        <v>19</v>
      </c>
      <c r="B331">
        <v>2016</v>
      </c>
      <c r="C331">
        <v>2172.1999999999998</v>
      </c>
      <c r="D331">
        <v>29498.774937885941</v>
      </c>
      <c r="E331">
        <v>192.9</v>
      </c>
      <c r="F331">
        <v>496.3</v>
      </c>
      <c r="G331">
        <v>19731</v>
      </c>
      <c r="H331">
        <v>159.59800000000001</v>
      </c>
      <c r="I331">
        <v>100.72799999999999</v>
      </c>
      <c r="J331">
        <v>16.827999999999999</v>
      </c>
      <c r="K331">
        <v>0.247</v>
      </c>
      <c r="M331">
        <v>207.65</v>
      </c>
      <c r="N331" s="250"/>
    </row>
    <row r="332" spans="1:14" x14ac:dyDescent="0.35">
      <c r="A332" s="6" t="s">
        <v>20</v>
      </c>
      <c r="B332">
        <v>2016</v>
      </c>
      <c r="C332">
        <v>1987.6</v>
      </c>
      <c r="D332">
        <v>30057.397706744156</v>
      </c>
      <c r="E332">
        <v>538.70000000000005</v>
      </c>
      <c r="F332">
        <v>1595.6</v>
      </c>
      <c r="G332">
        <v>8888</v>
      </c>
      <c r="H332">
        <v>89.619</v>
      </c>
      <c r="I332">
        <v>17.207000000000001</v>
      </c>
      <c r="J332">
        <v>0</v>
      </c>
      <c r="K332">
        <v>0.63</v>
      </c>
      <c r="M332">
        <v>97.05</v>
      </c>
      <c r="N332" s="250"/>
    </row>
    <row r="333" spans="1:14" x14ac:dyDescent="0.35">
      <c r="A333" s="6" t="s">
        <v>21</v>
      </c>
      <c r="B333">
        <v>2016</v>
      </c>
      <c r="C333">
        <v>3056.5</v>
      </c>
      <c r="D333">
        <v>53512.851528030027</v>
      </c>
      <c r="E333">
        <v>791.1</v>
      </c>
      <c r="F333">
        <v>3631.9</v>
      </c>
      <c r="G333">
        <v>12554</v>
      </c>
      <c r="H333">
        <v>144.37799999999999</v>
      </c>
      <c r="I333">
        <v>3.7159999999999997</v>
      </c>
      <c r="J333">
        <v>16.402999999999999</v>
      </c>
      <c r="K333">
        <v>0.749</v>
      </c>
      <c r="M333">
        <v>150.43</v>
      </c>
      <c r="N333" s="250"/>
    </row>
    <row r="334" spans="1:14" x14ac:dyDescent="0.35">
      <c r="A334" s="6" t="s">
        <v>22</v>
      </c>
      <c r="B334">
        <v>2016</v>
      </c>
      <c r="C334">
        <v>3085.8</v>
      </c>
      <c r="D334">
        <v>65621.504231020706</v>
      </c>
      <c r="E334">
        <v>856.7</v>
      </c>
      <c r="F334">
        <v>3994.9</v>
      </c>
      <c r="G334">
        <v>16045</v>
      </c>
      <c r="H334">
        <v>166.74299999999999</v>
      </c>
      <c r="I334">
        <v>7.1970000000000001</v>
      </c>
      <c r="J334">
        <v>0</v>
      </c>
      <c r="K334">
        <v>0.78800000000000003</v>
      </c>
      <c r="M334">
        <v>169.85</v>
      </c>
      <c r="N334" s="250"/>
    </row>
    <row r="335" spans="1:14" x14ac:dyDescent="0.35">
      <c r="A335" s="6" t="s">
        <v>23</v>
      </c>
      <c r="B335">
        <v>2016</v>
      </c>
      <c r="C335">
        <v>897.3</v>
      </c>
      <c r="D335">
        <v>19655.160032207288</v>
      </c>
      <c r="E335">
        <v>81.5</v>
      </c>
      <c r="F335">
        <v>920.3</v>
      </c>
      <c r="G335">
        <v>5804</v>
      </c>
      <c r="H335">
        <v>56.94</v>
      </c>
      <c r="I335">
        <v>21.623000000000001</v>
      </c>
      <c r="J335">
        <v>0</v>
      </c>
      <c r="K335">
        <v>0.79600000000000004</v>
      </c>
      <c r="M335">
        <v>66.28</v>
      </c>
      <c r="N335" s="250"/>
    </row>
    <row r="336" spans="1:14" x14ac:dyDescent="0.35">
      <c r="A336" s="6" t="s">
        <v>24</v>
      </c>
      <c r="B336">
        <v>2016</v>
      </c>
      <c r="C336">
        <v>2333.8000000000002</v>
      </c>
      <c r="D336">
        <v>57646.044885821524</v>
      </c>
      <c r="E336">
        <v>288.39999999999998</v>
      </c>
      <c r="F336">
        <v>1472</v>
      </c>
      <c r="G336">
        <v>22690</v>
      </c>
      <c r="H336">
        <v>294.14400000000001</v>
      </c>
      <c r="I336">
        <v>116.337</v>
      </c>
      <c r="J336">
        <v>79.698999999999998</v>
      </c>
      <c r="K336">
        <v>0.52400000000000002</v>
      </c>
      <c r="M336">
        <v>365.98</v>
      </c>
      <c r="N336" s="250"/>
    </row>
    <row r="337" spans="1:14" x14ac:dyDescent="0.35">
      <c r="A337" s="6" t="s">
        <v>25</v>
      </c>
      <c r="B337">
        <v>2016</v>
      </c>
      <c r="C337">
        <v>748.1</v>
      </c>
      <c r="D337">
        <v>12247.791880130766</v>
      </c>
      <c r="E337">
        <v>69.2</v>
      </c>
      <c r="F337">
        <v>689.1</v>
      </c>
      <c r="G337">
        <v>3210</v>
      </c>
      <c r="H337">
        <v>47.591999999999999</v>
      </c>
      <c r="I337">
        <v>0</v>
      </c>
      <c r="J337">
        <v>0</v>
      </c>
      <c r="K337">
        <v>0.87</v>
      </c>
      <c r="M337">
        <v>47.59</v>
      </c>
      <c r="N337" s="250"/>
    </row>
    <row r="338" spans="1:14" x14ac:dyDescent="0.35">
      <c r="A338" s="6" t="s">
        <v>26</v>
      </c>
      <c r="B338">
        <v>2016</v>
      </c>
      <c r="C338">
        <v>5793.9</v>
      </c>
      <c r="D338">
        <v>98546.239100133185</v>
      </c>
      <c r="E338">
        <v>675.3</v>
      </c>
      <c r="F338">
        <v>4441.8999999999996</v>
      </c>
      <c r="G338">
        <v>51473</v>
      </c>
      <c r="H338">
        <v>495.7</v>
      </c>
      <c r="I338">
        <v>128.80000000000001</v>
      </c>
      <c r="J338">
        <v>225.59300000000002</v>
      </c>
      <c r="K338">
        <v>0.51200000000000001</v>
      </c>
      <c r="M338">
        <v>612.47</v>
      </c>
      <c r="N338" s="250"/>
    </row>
    <row r="339" spans="1:14" x14ac:dyDescent="0.35">
      <c r="A339" s="6" t="s">
        <v>27</v>
      </c>
      <c r="B339">
        <v>2016</v>
      </c>
      <c r="C339">
        <v>4649.2</v>
      </c>
      <c r="D339">
        <v>88640.37037462162</v>
      </c>
      <c r="E339">
        <v>220</v>
      </c>
      <c r="F339">
        <v>1627.1</v>
      </c>
      <c r="G339">
        <v>55684</v>
      </c>
      <c r="H339">
        <v>391.89600000000002</v>
      </c>
      <c r="I339">
        <v>209.40899999999999</v>
      </c>
      <c r="J339">
        <v>100.39999999999999</v>
      </c>
      <c r="K339">
        <v>0.19600000000000001</v>
      </c>
      <c r="M339">
        <v>509.52</v>
      </c>
      <c r="N339" s="250"/>
    </row>
    <row r="340" spans="1:14" x14ac:dyDescent="0.35">
      <c r="A340" s="6" t="s">
        <v>28</v>
      </c>
      <c r="B340">
        <v>2016</v>
      </c>
      <c r="C340">
        <v>636.79999999999995</v>
      </c>
      <c r="D340">
        <v>15209.989531904588</v>
      </c>
      <c r="E340">
        <v>17.5</v>
      </c>
      <c r="F340">
        <v>646.79999999999995</v>
      </c>
      <c r="G340">
        <v>2311</v>
      </c>
      <c r="H340">
        <v>17.963999999999999</v>
      </c>
      <c r="I340">
        <v>14.436999999999999</v>
      </c>
      <c r="J340">
        <v>0</v>
      </c>
      <c r="K340">
        <v>0.85699999999999998</v>
      </c>
      <c r="M340">
        <v>24.2</v>
      </c>
      <c r="N340" s="250"/>
    </row>
    <row r="341" spans="1:14" x14ac:dyDescent="0.35">
      <c r="A341" s="6" t="s">
        <v>29</v>
      </c>
      <c r="B341">
        <v>2016</v>
      </c>
      <c r="C341">
        <v>12721.2</v>
      </c>
      <c r="D341">
        <v>280599.08707276912</v>
      </c>
      <c r="E341">
        <v>5021.6000000000004</v>
      </c>
      <c r="F341">
        <v>13101.6</v>
      </c>
      <c r="G341">
        <v>102879</v>
      </c>
      <c r="H341">
        <v>1146.0119999999999</v>
      </c>
      <c r="I341">
        <v>153.24</v>
      </c>
      <c r="J341">
        <v>101.57599999999999</v>
      </c>
      <c r="K341">
        <v>0.628</v>
      </c>
      <c r="M341">
        <v>1239.71</v>
      </c>
      <c r="N341" s="250"/>
    </row>
    <row r="342" spans="1:14" x14ac:dyDescent="0.35">
      <c r="A342" s="6" t="s">
        <v>30</v>
      </c>
      <c r="B342">
        <v>2016</v>
      </c>
      <c r="C342">
        <v>913.9</v>
      </c>
      <c r="D342">
        <v>27102.530086451145</v>
      </c>
      <c r="E342">
        <v>164.4</v>
      </c>
      <c r="F342">
        <v>954.4</v>
      </c>
      <c r="G342">
        <v>6352</v>
      </c>
      <c r="H342">
        <v>80.432000000000002</v>
      </c>
      <c r="I342">
        <v>45.311</v>
      </c>
      <c r="J342">
        <v>0</v>
      </c>
      <c r="K342">
        <v>0.78700000000000003</v>
      </c>
      <c r="M342">
        <v>99.99</v>
      </c>
      <c r="N342" s="250"/>
    </row>
    <row r="343" spans="1:14" x14ac:dyDescent="0.35">
      <c r="A343" s="6" t="s">
        <v>175</v>
      </c>
      <c r="B343">
        <v>2016</v>
      </c>
      <c r="C343">
        <v>6921.4</v>
      </c>
      <c r="D343">
        <v>176249.02379150016</v>
      </c>
      <c r="E343">
        <v>340.4</v>
      </c>
      <c r="F343">
        <v>4598.6000000000004</v>
      </c>
      <c r="G343">
        <v>85529</v>
      </c>
      <c r="H343">
        <v>864.553</v>
      </c>
      <c r="I343">
        <v>311.18700000000001</v>
      </c>
      <c r="J343">
        <v>87.051999999999992</v>
      </c>
      <c r="K343">
        <v>0.33300000000000002</v>
      </c>
      <c r="M343">
        <v>1022.5</v>
      </c>
      <c r="N343" s="250"/>
    </row>
    <row r="344" spans="1:14" x14ac:dyDescent="0.35">
      <c r="A344" s="6" t="s">
        <v>31</v>
      </c>
      <c r="B344">
        <v>2016</v>
      </c>
      <c r="C344">
        <v>1044.7</v>
      </c>
      <c r="D344">
        <v>24679.038300762804</v>
      </c>
      <c r="E344">
        <v>61</v>
      </c>
      <c r="F344">
        <v>823.4</v>
      </c>
      <c r="G344">
        <v>7602</v>
      </c>
      <c r="H344">
        <v>96.05</v>
      </c>
      <c r="I344">
        <v>7.3929999999999998</v>
      </c>
      <c r="J344">
        <v>29.495000000000001</v>
      </c>
      <c r="K344">
        <v>0.69099999999999995</v>
      </c>
      <c r="M344">
        <v>107.24</v>
      </c>
      <c r="N344" s="250"/>
    </row>
    <row r="345" spans="1:14" x14ac:dyDescent="0.35">
      <c r="A345" s="6" t="s">
        <v>32</v>
      </c>
      <c r="B345">
        <v>2016</v>
      </c>
      <c r="C345">
        <v>685.9</v>
      </c>
      <c r="D345">
        <v>13735.56821697542</v>
      </c>
      <c r="E345">
        <v>98.3</v>
      </c>
      <c r="F345">
        <v>1111.7</v>
      </c>
      <c r="G345">
        <v>3515</v>
      </c>
      <c r="H345">
        <v>23.760999999999999</v>
      </c>
      <c r="I345">
        <v>1.4029999999999998</v>
      </c>
      <c r="J345">
        <v>0</v>
      </c>
      <c r="K345">
        <v>0.97699999999999998</v>
      </c>
      <c r="M345">
        <v>24.37</v>
      </c>
      <c r="N345" s="250"/>
    </row>
    <row r="346" spans="1:14" x14ac:dyDescent="0.35">
      <c r="A346" s="6" t="s">
        <v>33</v>
      </c>
      <c r="B346">
        <v>2016</v>
      </c>
      <c r="C346">
        <v>5605.9</v>
      </c>
      <c r="D346">
        <v>134706.45088364207</v>
      </c>
      <c r="E346">
        <v>1323.9</v>
      </c>
      <c r="F346">
        <v>6085.3</v>
      </c>
      <c r="G346">
        <v>56791</v>
      </c>
      <c r="H346">
        <v>514.89499999999998</v>
      </c>
      <c r="I346">
        <v>142.274</v>
      </c>
      <c r="J346">
        <v>105</v>
      </c>
      <c r="K346">
        <v>0.495</v>
      </c>
      <c r="M346">
        <v>604.79</v>
      </c>
      <c r="N346" s="250"/>
    </row>
    <row r="347" spans="1:14" x14ac:dyDescent="0.35">
      <c r="A347" s="6" t="s">
        <v>34</v>
      </c>
      <c r="B347">
        <v>2016</v>
      </c>
      <c r="C347">
        <v>420</v>
      </c>
      <c r="D347">
        <v>3808.0995849376436</v>
      </c>
      <c r="E347">
        <v>87.4</v>
      </c>
      <c r="F347">
        <v>461.6</v>
      </c>
      <c r="G347">
        <v>1789</v>
      </c>
      <c r="H347">
        <v>16.943999999999999</v>
      </c>
      <c r="I347">
        <v>0</v>
      </c>
      <c r="J347">
        <v>0</v>
      </c>
      <c r="K347">
        <v>0.93700000000000006</v>
      </c>
      <c r="M347">
        <v>16.940000000000001</v>
      </c>
      <c r="N347" s="250"/>
    </row>
    <row r="348" spans="1:14" x14ac:dyDescent="0.35">
      <c r="A348" s="6" t="s">
        <v>35</v>
      </c>
      <c r="B348">
        <v>2016</v>
      </c>
      <c r="C348">
        <v>4036.3</v>
      </c>
      <c r="D348">
        <v>90658.80940888726</v>
      </c>
      <c r="E348">
        <v>1320.9</v>
      </c>
      <c r="F348">
        <v>4212.7</v>
      </c>
      <c r="G348">
        <v>29370</v>
      </c>
      <c r="H348">
        <v>327.81299999999999</v>
      </c>
      <c r="I348">
        <v>48.383000000000003</v>
      </c>
      <c r="J348">
        <v>0</v>
      </c>
      <c r="K348">
        <v>0.65200000000000002</v>
      </c>
      <c r="M348">
        <v>348.7</v>
      </c>
      <c r="N348" s="250"/>
    </row>
    <row r="349" spans="1:14" x14ac:dyDescent="0.35">
      <c r="A349" s="6" t="s">
        <v>36</v>
      </c>
      <c r="B349">
        <v>2016</v>
      </c>
      <c r="C349">
        <v>617.4</v>
      </c>
      <c r="D349">
        <v>10659.66389756629</v>
      </c>
      <c r="E349">
        <v>578.70000000000005</v>
      </c>
      <c r="F349">
        <v>623.9</v>
      </c>
      <c r="G349">
        <v>2424</v>
      </c>
      <c r="H349">
        <v>40.026000000000003</v>
      </c>
      <c r="I349">
        <v>0.10199999999999999</v>
      </c>
      <c r="J349">
        <v>0</v>
      </c>
      <c r="K349">
        <v>0.99399999999999999</v>
      </c>
      <c r="M349">
        <v>40.07</v>
      </c>
      <c r="N349" s="250"/>
    </row>
    <row r="350" spans="1:14" x14ac:dyDescent="0.35">
      <c r="A350" s="6" t="s">
        <v>37</v>
      </c>
      <c r="B350">
        <v>2016</v>
      </c>
      <c r="C350">
        <v>1095.5999999999999</v>
      </c>
      <c r="D350">
        <v>20204.290945150744</v>
      </c>
      <c r="E350">
        <v>7.8</v>
      </c>
      <c r="F350">
        <v>481.5</v>
      </c>
      <c r="G350">
        <v>6163</v>
      </c>
      <c r="H350">
        <v>89.837999999999994</v>
      </c>
      <c r="I350">
        <v>32.273000000000003</v>
      </c>
      <c r="J350">
        <v>0</v>
      </c>
      <c r="K350">
        <v>0.54100000000000004</v>
      </c>
      <c r="M350">
        <v>103.77</v>
      </c>
      <c r="N350" s="250"/>
    </row>
    <row r="351" spans="1:14" x14ac:dyDescent="0.35">
      <c r="A351" s="6" t="s">
        <v>176</v>
      </c>
      <c r="B351">
        <v>2016</v>
      </c>
      <c r="C351">
        <v>3926.4</v>
      </c>
      <c r="D351">
        <v>75242.306555030882</v>
      </c>
      <c r="E351">
        <v>171.3</v>
      </c>
      <c r="F351">
        <v>2250.6999999999998</v>
      </c>
      <c r="G351">
        <v>14574</v>
      </c>
      <c r="H351">
        <v>195.71100000000001</v>
      </c>
      <c r="I351">
        <v>109.13200000000001</v>
      </c>
      <c r="J351">
        <v>113.018</v>
      </c>
      <c r="K351">
        <v>0.74</v>
      </c>
      <c r="M351">
        <v>273.47000000000003</v>
      </c>
      <c r="N351" s="250"/>
    </row>
    <row r="352" spans="1:14" x14ac:dyDescent="0.35">
      <c r="A352" s="6" t="s">
        <v>38</v>
      </c>
      <c r="B352">
        <v>2016</v>
      </c>
      <c r="C352">
        <v>3605</v>
      </c>
      <c r="D352">
        <v>64882.621776244094</v>
      </c>
      <c r="E352">
        <v>518.1</v>
      </c>
      <c r="F352">
        <v>2088</v>
      </c>
      <c r="G352">
        <v>24524</v>
      </c>
      <c r="H352">
        <v>358.245</v>
      </c>
      <c r="I352">
        <v>64.02</v>
      </c>
      <c r="J352">
        <v>0</v>
      </c>
      <c r="K352">
        <v>0.56899999999999995</v>
      </c>
      <c r="M352">
        <v>385.88</v>
      </c>
      <c r="N352" s="250"/>
    </row>
    <row r="353" spans="1:14" x14ac:dyDescent="0.35">
      <c r="A353" s="6" t="s">
        <v>39</v>
      </c>
      <c r="B353">
        <v>2016</v>
      </c>
      <c r="C353">
        <v>1433.4</v>
      </c>
      <c r="D353">
        <v>18543.740825281508</v>
      </c>
      <c r="E353">
        <v>207.4</v>
      </c>
      <c r="F353">
        <v>885.6</v>
      </c>
      <c r="G353">
        <v>5231</v>
      </c>
      <c r="H353">
        <v>62.533000000000001</v>
      </c>
      <c r="I353">
        <v>55.975999999999999</v>
      </c>
      <c r="J353">
        <v>0</v>
      </c>
      <c r="K353">
        <v>0.85499999999999998</v>
      </c>
      <c r="M353">
        <v>86.7</v>
      </c>
      <c r="N353" s="250"/>
    </row>
    <row r="354" spans="1:14" x14ac:dyDescent="0.35">
      <c r="A354" s="6" t="s">
        <v>177</v>
      </c>
      <c r="B354">
        <v>2016</v>
      </c>
      <c r="C354">
        <v>898.6</v>
      </c>
      <c r="D354">
        <v>22470.565526092745</v>
      </c>
      <c r="E354">
        <v>150</v>
      </c>
      <c r="F354">
        <v>905.2</v>
      </c>
      <c r="G354">
        <v>5463</v>
      </c>
      <c r="H354">
        <v>74.031000000000006</v>
      </c>
      <c r="I354">
        <v>88.397000000000006</v>
      </c>
      <c r="J354">
        <v>0</v>
      </c>
      <c r="K354">
        <v>0.60799999999999998</v>
      </c>
      <c r="M354">
        <v>112.2</v>
      </c>
      <c r="N354" s="250"/>
    </row>
    <row r="355" spans="1:14" x14ac:dyDescent="0.35">
      <c r="A355" s="6" t="s">
        <v>178</v>
      </c>
      <c r="B355">
        <v>2016</v>
      </c>
      <c r="C355">
        <v>6429.1</v>
      </c>
      <c r="D355">
        <v>181599.94982879283</v>
      </c>
      <c r="E355">
        <v>521.29999999999995</v>
      </c>
      <c r="F355">
        <v>4017.1</v>
      </c>
      <c r="G355">
        <v>100824</v>
      </c>
      <c r="H355">
        <v>831.12199999999996</v>
      </c>
      <c r="I355">
        <v>360.37900000000002</v>
      </c>
      <c r="J355">
        <v>108.30800000000001</v>
      </c>
      <c r="K355">
        <v>0.27200000000000002</v>
      </c>
      <c r="M355">
        <v>1016.07</v>
      </c>
      <c r="N355" s="250"/>
    </row>
    <row r="356" spans="1:14" x14ac:dyDescent="0.35">
      <c r="A356" s="6" t="s">
        <v>40</v>
      </c>
      <c r="B356">
        <v>2016</v>
      </c>
      <c r="C356">
        <v>3163.4</v>
      </c>
      <c r="D356">
        <v>82442.427872623797</v>
      </c>
      <c r="E356">
        <v>654.1</v>
      </c>
      <c r="F356">
        <v>3522.6</v>
      </c>
      <c r="G356">
        <v>29745</v>
      </c>
      <c r="H356">
        <v>433.82900000000001</v>
      </c>
      <c r="I356">
        <v>16.189</v>
      </c>
      <c r="J356">
        <v>0</v>
      </c>
      <c r="K356">
        <v>0.70799999999999996</v>
      </c>
      <c r="M356">
        <v>440.82</v>
      </c>
      <c r="N356" s="250"/>
    </row>
    <row r="357" spans="1:14" x14ac:dyDescent="0.35">
      <c r="A357" s="6" t="s">
        <v>41</v>
      </c>
      <c r="B357">
        <v>2016</v>
      </c>
      <c r="C357">
        <v>1128</v>
      </c>
      <c r="D357">
        <v>38603.290391330665</v>
      </c>
      <c r="E357">
        <v>150.80000000000001</v>
      </c>
      <c r="F357">
        <v>1469.6</v>
      </c>
      <c r="G357">
        <v>9595</v>
      </c>
      <c r="H357">
        <v>130.46899999999999</v>
      </c>
      <c r="I357">
        <v>28.468</v>
      </c>
      <c r="J357">
        <v>0</v>
      </c>
      <c r="K357">
        <v>0.749</v>
      </c>
      <c r="M357">
        <v>142.76</v>
      </c>
      <c r="N357" s="250"/>
    </row>
    <row r="358" spans="1:14" x14ac:dyDescent="0.35">
      <c r="A358" s="6" t="s">
        <v>42</v>
      </c>
      <c r="B358">
        <v>2016</v>
      </c>
      <c r="C358">
        <v>2365.5</v>
      </c>
      <c r="D358">
        <v>38369.169491463857</v>
      </c>
      <c r="E358">
        <v>630.79999999999995</v>
      </c>
      <c r="F358">
        <v>2579.1999999999998</v>
      </c>
      <c r="G358">
        <v>10099</v>
      </c>
      <c r="H358">
        <v>88.525999999999996</v>
      </c>
      <c r="I358">
        <v>50.228999999999999</v>
      </c>
      <c r="J358">
        <v>0</v>
      </c>
      <c r="K358">
        <v>0.78800000000000003</v>
      </c>
      <c r="M358">
        <v>110.21</v>
      </c>
      <c r="N358" s="250"/>
    </row>
    <row r="359" spans="1:14" x14ac:dyDescent="0.35">
      <c r="A359" s="6" t="s">
        <v>43</v>
      </c>
      <c r="B359">
        <v>2016</v>
      </c>
      <c r="C359">
        <v>19326.8</v>
      </c>
      <c r="D359">
        <v>349277.78086596442</v>
      </c>
      <c r="E359">
        <v>8143.5</v>
      </c>
      <c r="F359">
        <v>22313.200000000001</v>
      </c>
      <c r="G359">
        <v>88603</v>
      </c>
      <c r="H359">
        <v>927.79700000000003</v>
      </c>
      <c r="I359">
        <v>90.968999999999994</v>
      </c>
      <c r="J359">
        <v>69.031999999999996</v>
      </c>
      <c r="K359">
        <v>0.76300000000000001</v>
      </c>
      <c r="M359">
        <v>985.79</v>
      </c>
      <c r="N359" s="250"/>
    </row>
    <row r="360" spans="1:14" x14ac:dyDescent="0.35">
      <c r="A360" s="6" t="s">
        <v>44</v>
      </c>
      <c r="B360">
        <v>2016</v>
      </c>
      <c r="C360">
        <v>4283.8999999999996</v>
      </c>
      <c r="D360">
        <v>138363.80039932195</v>
      </c>
      <c r="E360">
        <v>801.7</v>
      </c>
      <c r="F360">
        <v>3199.9</v>
      </c>
      <c r="G360">
        <v>51930</v>
      </c>
      <c r="H360">
        <v>504.20499999999998</v>
      </c>
      <c r="I360">
        <v>358.512</v>
      </c>
      <c r="J360">
        <v>397.81599999999997</v>
      </c>
      <c r="K360">
        <v>0.44</v>
      </c>
      <c r="M360">
        <v>766.84</v>
      </c>
      <c r="N360" s="250"/>
    </row>
    <row r="361" spans="1:14" x14ac:dyDescent="0.35">
      <c r="A361" s="6" t="s">
        <v>45</v>
      </c>
      <c r="B361">
        <v>2016</v>
      </c>
      <c r="C361">
        <v>4405.6000000000004</v>
      </c>
      <c r="D361">
        <v>81636.257868264918</v>
      </c>
      <c r="E361">
        <v>704.9</v>
      </c>
      <c r="F361">
        <v>3627</v>
      </c>
      <c r="G361">
        <v>34853</v>
      </c>
      <c r="H361">
        <v>407.35700000000003</v>
      </c>
      <c r="I361">
        <v>37.930999999999997</v>
      </c>
      <c r="J361">
        <v>0</v>
      </c>
      <c r="K361">
        <v>0.56399999999999995</v>
      </c>
      <c r="M361">
        <v>423.73</v>
      </c>
      <c r="N361" s="250"/>
    </row>
    <row r="362" spans="1:14" x14ac:dyDescent="0.35">
      <c r="A362" s="6" t="s">
        <v>46</v>
      </c>
      <c r="B362">
        <v>2016</v>
      </c>
      <c r="C362">
        <v>1572.4</v>
      </c>
      <c r="D362">
        <v>14400.038881704806</v>
      </c>
      <c r="E362">
        <v>60.2</v>
      </c>
      <c r="F362">
        <v>483</v>
      </c>
      <c r="G362">
        <v>8428</v>
      </c>
      <c r="H362">
        <v>78.451999999999998</v>
      </c>
      <c r="I362">
        <v>48.353999999999999</v>
      </c>
      <c r="J362">
        <v>0</v>
      </c>
      <c r="K362">
        <v>0.376</v>
      </c>
      <c r="M362">
        <v>99.33</v>
      </c>
      <c r="N362" s="250"/>
    </row>
    <row r="363" spans="1:14" x14ac:dyDescent="0.35">
      <c r="A363" s="6" t="s">
        <v>47</v>
      </c>
      <c r="B363">
        <v>2016</v>
      </c>
      <c r="C363">
        <v>917.9</v>
      </c>
      <c r="D363">
        <v>15493.645959317109</v>
      </c>
      <c r="E363">
        <v>140.4</v>
      </c>
      <c r="F363">
        <v>972</v>
      </c>
      <c r="G363">
        <v>4283</v>
      </c>
      <c r="H363">
        <v>39.218000000000004</v>
      </c>
      <c r="I363">
        <v>0.27300000000000002</v>
      </c>
      <c r="J363">
        <v>47.442</v>
      </c>
      <c r="K363">
        <v>0.90200000000000002</v>
      </c>
      <c r="M363">
        <v>52.2</v>
      </c>
      <c r="N363" s="250"/>
    </row>
    <row r="364" spans="1:14" x14ac:dyDescent="0.35">
      <c r="A364" s="6" t="s">
        <v>179</v>
      </c>
      <c r="B364">
        <v>2016</v>
      </c>
      <c r="C364">
        <v>993.7</v>
      </c>
      <c r="D364">
        <v>22496.726454292286</v>
      </c>
      <c r="E364">
        <v>3.4</v>
      </c>
      <c r="F364">
        <v>480.1</v>
      </c>
      <c r="G364">
        <v>6778</v>
      </c>
      <c r="H364">
        <v>63.593000000000004</v>
      </c>
      <c r="I364">
        <v>24.041</v>
      </c>
      <c r="J364">
        <v>0</v>
      </c>
      <c r="K364">
        <v>0.42799999999999999</v>
      </c>
      <c r="M364">
        <v>73.97</v>
      </c>
      <c r="N364" s="250"/>
    </row>
    <row r="365" spans="1:14" x14ac:dyDescent="0.35">
      <c r="A365" s="6" t="s">
        <v>48</v>
      </c>
      <c r="B365">
        <v>2016</v>
      </c>
      <c r="C365">
        <v>1795.6</v>
      </c>
      <c r="D365">
        <v>44095.002952657705</v>
      </c>
      <c r="E365">
        <v>67.2</v>
      </c>
      <c r="F365">
        <v>986.3</v>
      </c>
      <c r="G365">
        <v>21433</v>
      </c>
      <c r="H365">
        <v>211.3</v>
      </c>
      <c r="I365">
        <v>67.600000000000009</v>
      </c>
      <c r="J365">
        <v>0</v>
      </c>
      <c r="K365">
        <v>0.377</v>
      </c>
      <c r="M365">
        <v>240.49</v>
      </c>
      <c r="N365" s="250"/>
    </row>
    <row r="366" spans="1:14" x14ac:dyDescent="0.35">
      <c r="A366" s="6" t="s">
        <v>49</v>
      </c>
      <c r="B366">
        <v>2016</v>
      </c>
      <c r="C366">
        <v>5359.8</v>
      </c>
      <c r="D366">
        <v>115972.34419978205</v>
      </c>
      <c r="E366">
        <v>3440.5</v>
      </c>
      <c r="F366">
        <v>6510.2</v>
      </c>
      <c r="G366">
        <v>30181</v>
      </c>
      <c r="H366">
        <v>445.61200000000002</v>
      </c>
      <c r="I366">
        <v>259.44900000000001</v>
      </c>
      <c r="J366">
        <v>0</v>
      </c>
      <c r="K366">
        <v>0.72499999999999998</v>
      </c>
      <c r="M366">
        <v>557.63</v>
      </c>
      <c r="N366" s="250"/>
    </row>
    <row r="367" spans="1:14" x14ac:dyDescent="0.35">
      <c r="A367" s="6" t="s">
        <v>50</v>
      </c>
      <c r="B367">
        <v>2016</v>
      </c>
      <c r="C367">
        <v>2526.8000000000002</v>
      </c>
      <c r="D367">
        <v>44857.907942850223</v>
      </c>
      <c r="E367">
        <v>84.2</v>
      </c>
      <c r="F367">
        <v>818.6</v>
      </c>
      <c r="G367">
        <v>25710</v>
      </c>
      <c r="H367">
        <v>230.98400000000001</v>
      </c>
      <c r="I367">
        <v>88.16</v>
      </c>
      <c r="J367">
        <v>0.95299999999999996</v>
      </c>
      <c r="K367">
        <v>0.26300000000000001</v>
      </c>
      <c r="M367">
        <v>269.3</v>
      </c>
      <c r="N367" s="250"/>
    </row>
    <row r="368" spans="1:14" x14ac:dyDescent="0.35">
      <c r="A368" s="6" t="s">
        <v>51</v>
      </c>
      <c r="B368">
        <v>2016</v>
      </c>
      <c r="C368">
        <v>3038.2</v>
      </c>
      <c r="D368">
        <v>95139.903685434081</v>
      </c>
      <c r="E368">
        <v>287.5</v>
      </c>
      <c r="F368">
        <v>4335.5</v>
      </c>
      <c r="G368">
        <v>23049</v>
      </c>
      <c r="H368">
        <v>307.51600000000002</v>
      </c>
      <c r="I368">
        <v>39.32</v>
      </c>
      <c r="J368">
        <v>2.58</v>
      </c>
      <c r="K368">
        <v>0.7</v>
      </c>
      <c r="M368">
        <v>325.19</v>
      </c>
      <c r="N368" s="250"/>
    </row>
    <row r="369" spans="1:14" x14ac:dyDescent="0.35">
      <c r="A369" s="6" t="s">
        <v>52</v>
      </c>
      <c r="B369">
        <v>2016</v>
      </c>
      <c r="C369">
        <v>20040.3</v>
      </c>
      <c r="D369">
        <v>512159.49742583843</v>
      </c>
      <c r="E369">
        <v>11986</v>
      </c>
      <c r="F369">
        <v>26661.599999999999</v>
      </c>
      <c r="G369">
        <v>116999</v>
      </c>
      <c r="H369">
        <v>1453.92</v>
      </c>
      <c r="I369">
        <v>209.25899999999999</v>
      </c>
      <c r="J369">
        <v>426.303</v>
      </c>
      <c r="K369">
        <v>0.747</v>
      </c>
      <c r="M369">
        <v>1659.84</v>
      </c>
      <c r="N369" s="250"/>
    </row>
    <row r="370" spans="1:14" x14ac:dyDescent="0.35">
      <c r="A370" s="6" t="s">
        <v>53</v>
      </c>
      <c r="B370">
        <v>2016</v>
      </c>
      <c r="C370">
        <v>1834.4</v>
      </c>
      <c r="D370">
        <v>47277.248251362151</v>
      </c>
      <c r="E370">
        <v>136.30000000000001</v>
      </c>
      <c r="F370">
        <v>1053.2</v>
      </c>
      <c r="G370">
        <v>24517</v>
      </c>
      <c r="H370">
        <v>237.75399999999999</v>
      </c>
      <c r="I370">
        <v>162.83799999999999</v>
      </c>
      <c r="J370">
        <v>0</v>
      </c>
      <c r="K370">
        <v>0.32800000000000001</v>
      </c>
      <c r="M370">
        <v>308.06</v>
      </c>
      <c r="N370" s="250"/>
    </row>
    <row r="371" spans="1:14" x14ac:dyDescent="0.35">
      <c r="A371" s="6" t="s">
        <v>54</v>
      </c>
      <c r="B371">
        <v>2016</v>
      </c>
      <c r="C371">
        <v>2063.5</v>
      </c>
      <c r="D371">
        <v>45562.177775033291</v>
      </c>
      <c r="E371">
        <v>916.5</v>
      </c>
      <c r="F371">
        <v>1814.2</v>
      </c>
      <c r="G371">
        <v>13112</v>
      </c>
      <c r="H371">
        <v>170.33600000000001</v>
      </c>
      <c r="I371">
        <v>62.944000000000003</v>
      </c>
      <c r="J371">
        <v>0</v>
      </c>
      <c r="K371">
        <v>0.75700000000000001</v>
      </c>
      <c r="M371">
        <v>197.51</v>
      </c>
      <c r="N371" s="250"/>
    </row>
    <row r="372" spans="1:14" x14ac:dyDescent="0.35">
      <c r="A372" s="6" t="s">
        <v>55</v>
      </c>
      <c r="B372">
        <v>2016</v>
      </c>
      <c r="C372">
        <v>10322.5</v>
      </c>
      <c r="D372">
        <v>203424.79917931953</v>
      </c>
      <c r="E372">
        <v>569</v>
      </c>
      <c r="F372">
        <v>3848.3</v>
      </c>
      <c r="G372">
        <v>146500</v>
      </c>
      <c r="H372">
        <v>1281.8520000000001</v>
      </c>
      <c r="I372">
        <v>479.01400000000001</v>
      </c>
      <c r="J372">
        <v>128.249</v>
      </c>
      <c r="K372">
        <v>0.186</v>
      </c>
      <c r="M372">
        <v>1523.43</v>
      </c>
      <c r="N372" s="250"/>
    </row>
    <row r="373" spans="1:14" x14ac:dyDescent="0.35">
      <c r="A373" s="6" t="s">
        <v>180</v>
      </c>
      <c r="B373">
        <v>2016</v>
      </c>
      <c r="C373">
        <v>727</v>
      </c>
      <c r="D373">
        <v>5476.9985036929411</v>
      </c>
      <c r="E373">
        <v>252.7</v>
      </c>
      <c r="F373">
        <v>706.3</v>
      </c>
      <c r="G373">
        <v>2633</v>
      </c>
      <c r="H373">
        <v>33.380000000000003</v>
      </c>
      <c r="I373">
        <v>6.141</v>
      </c>
      <c r="J373">
        <v>0</v>
      </c>
      <c r="K373">
        <v>1</v>
      </c>
      <c r="M373">
        <v>36.03</v>
      </c>
      <c r="N373" s="250"/>
    </row>
    <row r="374" spans="1:14" x14ac:dyDescent="0.35">
      <c r="A374" s="6" t="s">
        <v>56</v>
      </c>
      <c r="B374">
        <v>2016</v>
      </c>
      <c r="C374">
        <v>1122.5999999999999</v>
      </c>
      <c r="D374">
        <v>26038.950159341322</v>
      </c>
      <c r="E374">
        <v>154.30000000000001</v>
      </c>
      <c r="F374">
        <v>863</v>
      </c>
      <c r="G374">
        <v>11289</v>
      </c>
      <c r="H374">
        <v>145.12</v>
      </c>
      <c r="I374">
        <v>22.206</v>
      </c>
      <c r="J374">
        <v>0</v>
      </c>
      <c r="K374">
        <v>0.52200000000000002</v>
      </c>
      <c r="M374">
        <v>154.71</v>
      </c>
      <c r="N374" s="250"/>
    </row>
    <row r="375" spans="1:14" x14ac:dyDescent="0.35">
      <c r="A375" s="6" t="s">
        <v>57</v>
      </c>
      <c r="B375">
        <v>2016</v>
      </c>
      <c r="C375">
        <v>3322.7</v>
      </c>
      <c r="D375">
        <v>86098.588486741734</v>
      </c>
      <c r="E375">
        <v>1933.8</v>
      </c>
      <c r="F375">
        <v>3799.7</v>
      </c>
      <c r="G375">
        <v>16353</v>
      </c>
      <c r="H375">
        <v>211.25700000000001</v>
      </c>
      <c r="I375">
        <v>2.2440000000000002</v>
      </c>
      <c r="J375">
        <v>0.374</v>
      </c>
      <c r="K375">
        <v>0.871</v>
      </c>
      <c r="M375">
        <v>212.33</v>
      </c>
      <c r="N375" s="250"/>
    </row>
    <row r="376" spans="1:14" x14ac:dyDescent="0.35">
      <c r="A376" s="6" t="s">
        <v>58</v>
      </c>
      <c r="B376">
        <v>2016</v>
      </c>
      <c r="C376">
        <v>1907.4</v>
      </c>
      <c r="D376">
        <v>27607.236627921055</v>
      </c>
      <c r="E376">
        <v>525.9</v>
      </c>
      <c r="F376">
        <v>2197.3000000000002</v>
      </c>
      <c r="G376">
        <v>7977</v>
      </c>
      <c r="H376">
        <v>145.30000000000001</v>
      </c>
      <c r="I376">
        <v>2.411</v>
      </c>
      <c r="J376">
        <v>0</v>
      </c>
      <c r="K376">
        <v>0.73099999999999998</v>
      </c>
      <c r="M376">
        <v>146.34</v>
      </c>
      <c r="N376" s="250"/>
    </row>
    <row r="377" spans="1:14" x14ac:dyDescent="0.35">
      <c r="A377" s="6" t="s">
        <v>59</v>
      </c>
      <c r="B377">
        <v>2016</v>
      </c>
      <c r="C377">
        <v>10174.1</v>
      </c>
      <c r="D377">
        <v>171405.52542341687</v>
      </c>
      <c r="E377">
        <v>231.3</v>
      </c>
      <c r="F377">
        <v>2485.4</v>
      </c>
      <c r="G377">
        <v>80924</v>
      </c>
      <c r="H377">
        <v>975.81799999999998</v>
      </c>
      <c r="I377">
        <v>461.762</v>
      </c>
      <c r="J377">
        <v>725.18399999999997</v>
      </c>
      <c r="K377">
        <v>0.24399999999999999</v>
      </c>
      <c r="M377">
        <v>1371.78</v>
      </c>
      <c r="N377" s="250"/>
    </row>
    <row r="378" spans="1:14" x14ac:dyDescent="0.35">
      <c r="A378" s="6" t="s">
        <v>60</v>
      </c>
      <c r="B378">
        <v>2016</v>
      </c>
      <c r="C378">
        <v>7007.1</v>
      </c>
      <c r="D378">
        <v>162007.82806732049</v>
      </c>
      <c r="E378">
        <v>957.4</v>
      </c>
      <c r="F378">
        <v>6799.9</v>
      </c>
      <c r="G378">
        <v>70659</v>
      </c>
      <c r="H378">
        <v>717.9</v>
      </c>
      <c r="I378">
        <v>275.90300000000002</v>
      </c>
      <c r="J378">
        <v>0</v>
      </c>
      <c r="K378">
        <v>0.51300000000000001</v>
      </c>
      <c r="M378">
        <v>837.02</v>
      </c>
      <c r="N378" s="250"/>
    </row>
    <row r="379" spans="1:14" x14ac:dyDescent="0.35">
      <c r="A379" s="6" t="s">
        <v>61</v>
      </c>
      <c r="B379">
        <v>2016</v>
      </c>
      <c r="C379">
        <v>4175.3999999999996</v>
      </c>
      <c r="D379">
        <v>66913.10773507689</v>
      </c>
      <c r="E379">
        <v>523.79999999999995</v>
      </c>
      <c r="F379">
        <v>3791.7</v>
      </c>
      <c r="G379">
        <v>24684</v>
      </c>
      <c r="H379">
        <v>286.471</v>
      </c>
      <c r="I379">
        <v>107.039</v>
      </c>
      <c r="J379">
        <v>0</v>
      </c>
      <c r="K379">
        <v>0.76</v>
      </c>
      <c r="M379">
        <v>332.68</v>
      </c>
      <c r="N379" s="250"/>
    </row>
    <row r="380" spans="1:14" x14ac:dyDescent="0.35">
      <c r="A380" s="6" t="s">
        <v>62</v>
      </c>
      <c r="B380">
        <v>2016</v>
      </c>
      <c r="C380">
        <v>1855.5</v>
      </c>
      <c r="D380">
        <v>21402.587580094441</v>
      </c>
      <c r="E380">
        <v>96.3</v>
      </c>
      <c r="F380">
        <v>962.8</v>
      </c>
      <c r="G380">
        <v>12706</v>
      </c>
      <c r="H380">
        <v>129.81399999999999</v>
      </c>
      <c r="I380">
        <v>32.887999999999998</v>
      </c>
      <c r="J380">
        <v>0</v>
      </c>
      <c r="K380">
        <v>0.48299999999999998</v>
      </c>
      <c r="M380">
        <v>144.01</v>
      </c>
      <c r="N380" s="250"/>
    </row>
    <row r="381" spans="1:14" x14ac:dyDescent="0.35">
      <c r="A381" s="6" t="s">
        <v>63</v>
      </c>
      <c r="B381">
        <v>2016</v>
      </c>
      <c r="C381">
        <v>11235.8</v>
      </c>
      <c r="D381">
        <v>214967.59586487469</v>
      </c>
      <c r="E381">
        <v>412.6</v>
      </c>
      <c r="F381">
        <v>3411.7</v>
      </c>
      <c r="G381">
        <v>118124</v>
      </c>
      <c r="H381">
        <v>1168.981</v>
      </c>
      <c r="I381">
        <v>672.22799999999995</v>
      </c>
      <c r="J381">
        <v>7.5469999999999997</v>
      </c>
      <c r="K381">
        <v>0.218</v>
      </c>
      <c r="M381">
        <v>1461.25</v>
      </c>
      <c r="N381" s="250"/>
    </row>
    <row r="382" spans="1:14" x14ac:dyDescent="0.35">
      <c r="A382" s="6" t="s">
        <v>64</v>
      </c>
      <c r="B382">
        <v>2016</v>
      </c>
      <c r="C382">
        <v>4186.3</v>
      </c>
      <c r="D382">
        <v>69956.775197481533</v>
      </c>
      <c r="E382">
        <v>627.20000000000005</v>
      </c>
      <c r="F382">
        <v>3900</v>
      </c>
      <c r="G382">
        <v>18089</v>
      </c>
      <c r="H382">
        <v>186.95</v>
      </c>
      <c r="I382">
        <v>91.111000000000004</v>
      </c>
      <c r="J382">
        <v>57.360999999999997</v>
      </c>
      <c r="K382">
        <v>0.73199999999999998</v>
      </c>
      <c r="M382">
        <v>241.84</v>
      </c>
      <c r="N382" s="250"/>
    </row>
    <row r="383" spans="1:14" x14ac:dyDescent="0.35">
      <c r="A383" s="6" t="s">
        <v>65</v>
      </c>
      <c r="B383">
        <v>2016</v>
      </c>
      <c r="C383">
        <v>2948.2</v>
      </c>
      <c r="D383">
        <v>70314.677355854219</v>
      </c>
      <c r="E383">
        <v>1091.9000000000001</v>
      </c>
      <c r="F383">
        <v>3586.2</v>
      </c>
      <c r="G383">
        <v>20319</v>
      </c>
      <c r="H383">
        <v>322.822</v>
      </c>
      <c r="I383">
        <v>12.645999999999999</v>
      </c>
      <c r="J383">
        <v>0</v>
      </c>
      <c r="K383">
        <v>0.78900000000000003</v>
      </c>
      <c r="M383">
        <v>328.28</v>
      </c>
      <c r="N383" s="250"/>
    </row>
    <row r="384" spans="1:14" x14ac:dyDescent="0.35">
      <c r="A384" s="6" t="s">
        <v>66</v>
      </c>
      <c r="B384">
        <v>2016</v>
      </c>
      <c r="C384">
        <v>689.4</v>
      </c>
      <c r="D384">
        <v>6715.0026170238525</v>
      </c>
      <c r="E384">
        <v>139.5</v>
      </c>
      <c r="F384">
        <v>425.2</v>
      </c>
      <c r="G384">
        <v>2188</v>
      </c>
      <c r="H384">
        <v>28.878</v>
      </c>
      <c r="I384">
        <v>0.35099999999999998</v>
      </c>
      <c r="J384">
        <v>0</v>
      </c>
      <c r="K384">
        <v>0.84599999999999997</v>
      </c>
      <c r="M384">
        <v>29.03</v>
      </c>
      <c r="N384" s="250"/>
    </row>
    <row r="385" spans="1:14" x14ac:dyDescent="0.35">
      <c r="A385" s="6" t="s">
        <v>67</v>
      </c>
      <c r="B385">
        <v>2016</v>
      </c>
      <c r="C385">
        <v>477.8</v>
      </c>
      <c r="D385">
        <v>9329.5917362876862</v>
      </c>
      <c r="E385">
        <v>48.9</v>
      </c>
      <c r="F385">
        <v>379.3</v>
      </c>
      <c r="G385">
        <v>2091</v>
      </c>
      <c r="H385">
        <v>28.375</v>
      </c>
      <c r="I385">
        <v>1.9530000000000001</v>
      </c>
      <c r="J385">
        <v>0</v>
      </c>
      <c r="K385">
        <v>0.98699999999999999</v>
      </c>
      <c r="M385">
        <v>29.22</v>
      </c>
      <c r="N385" s="250"/>
    </row>
    <row r="386" spans="1:14" x14ac:dyDescent="0.35">
      <c r="A386" s="6" t="s">
        <v>68</v>
      </c>
      <c r="B386">
        <v>2016</v>
      </c>
      <c r="C386">
        <v>1457.9</v>
      </c>
      <c r="D386">
        <v>18081.607554909795</v>
      </c>
      <c r="E386">
        <v>156.4</v>
      </c>
      <c r="F386">
        <v>637.9</v>
      </c>
      <c r="G386">
        <v>9557</v>
      </c>
      <c r="H386">
        <v>88.903000000000006</v>
      </c>
      <c r="I386">
        <v>41.442999999999998</v>
      </c>
      <c r="J386">
        <v>70.349999999999994</v>
      </c>
      <c r="K386">
        <v>0.46400000000000002</v>
      </c>
      <c r="M386">
        <v>125.87</v>
      </c>
      <c r="N386" s="250"/>
    </row>
    <row r="387" spans="1:14" x14ac:dyDescent="0.35">
      <c r="A387" s="6" t="s">
        <v>1</v>
      </c>
      <c r="B387">
        <v>2017</v>
      </c>
      <c r="C387">
        <v>1169.2</v>
      </c>
      <c r="D387">
        <v>14449.525341988217</v>
      </c>
      <c r="E387">
        <v>174.6</v>
      </c>
      <c r="F387">
        <v>900.2</v>
      </c>
      <c r="G387">
        <v>5278</v>
      </c>
      <c r="H387">
        <v>68.299000000000007</v>
      </c>
      <c r="I387">
        <v>31.972000000000001</v>
      </c>
      <c r="J387">
        <v>0</v>
      </c>
      <c r="K387">
        <v>0.78300000000000003</v>
      </c>
      <c r="M387">
        <v>82.1</v>
      </c>
      <c r="N387" s="250"/>
    </row>
    <row r="388" spans="1:14" x14ac:dyDescent="0.35">
      <c r="A388" s="6" t="s">
        <v>173</v>
      </c>
      <c r="B388">
        <v>2017</v>
      </c>
      <c r="C388">
        <v>4402.8</v>
      </c>
      <c r="D388">
        <v>80593.590533477574</v>
      </c>
      <c r="E388">
        <v>110.2</v>
      </c>
      <c r="F388">
        <v>1337.6</v>
      </c>
      <c r="G388">
        <v>55324</v>
      </c>
      <c r="H388">
        <v>403.36599999999999</v>
      </c>
      <c r="I388">
        <v>246.29400000000001</v>
      </c>
      <c r="J388">
        <v>274.892</v>
      </c>
      <c r="K388">
        <v>0.183</v>
      </c>
      <c r="M388">
        <v>584.22</v>
      </c>
      <c r="N388" s="250"/>
    </row>
    <row r="389" spans="1:14" x14ac:dyDescent="0.35">
      <c r="A389" s="6" t="s">
        <v>2</v>
      </c>
      <c r="B389">
        <v>2017</v>
      </c>
      <c r="C389">
        <v>20462</v>
      </c>
      <c r="D389">
        <v>350244.453136675</v>
      </c>
      <c r="E389">
        <v>5752.8</v>
      </c>
      <c r="F389">
        <v>7798.5</v>
      </c>
      <c r="G389">
        <v>205349</v>
      </c>
      <c r="H389">
        <v>2006.098</v>
      </c>
      <c r="I389">
        <v>874.04399999999998</v>
      </c>
      <c r="J389">
        <v>132.50200000000001</v>
      </c>
      <c r="K389">
        <v>0.248</v>
      </c>
      <c r="M389">
        <v>2419.38</v>
      </c>
      <c r="N389" s="250"/>
    </row>
    <row r="390" spans="1:14" x14ac:dyDescent="0.35">
      <c r="A390" s="6" t="s">
        <v>3</v>
      </c>
      <c r="B390">
        <v>2017</v>
      </c>
      <c r="C390">
        <v>55659.4</v>
      </c>
      <c r="D390">
        <v>2202317.2252345229</v>
      </c>
      <c r="E390">
        <v>25110.1</v>
      </c>
      <c r="F390">
        <v>77850.600000000006</v>
      </c>
      <c r="G390">
        <v>466588</v>
      </c>
      <c r="H390">
        <v>5433.6909999999998</v>
      </c>
      <c r="I390">
        <v>1356.7930000000001</v>
      </c>
      <c r="J390">
        <v>5042.0739999999996</v>
      </c>
      <c r="K390">
        <v>0.67500000000000004</v>
      </c>
      <c r="M390">
        <v>7386.38</v>
      </c>
      <c r="N390" s="250"/>
    </row>
    <row r="391" spans="1:14" x14ac:dyDescent="0.35">
      <c r="A391" s="6" t="s">
        <v>174</v>
      </c>
      <c r="B391">
        <v>2017</v>
      </c>
      <c r="C391">
        <v>52042.1</v>
      </c>
      <c r="D391">
        <v>1664488.2372713063</v>
      </c>
      <c r="E391">
        <v>13224.1</v>
      </c>
      <c r="F391">
        <v>70190.899999999994</v>
      </c>
      <c r="G391">
        <v>424064</v>
      </c>
      <c r="H391">
        <v>4587.0640000000003</v>
      </c>
      <c r="I391">
        <v>1131.4530000000002</v>
      </c>
      <c r="J391">
        <v>1558.1889999999999</v>
      </c>
      <c r="K391">
        <v>0.67600000000000005</v>
      </c>
      <c r="M391">
        <v>5497.98</v>
      </c>
      <c r="N391" s="250"/>
    </row>
    <row r="392" spans="1:14" x14ac:dyDescent="0.35">
      <c r="A392" s="6" t="s">
        <v>4</v>
      </c>
      <c r="B392">
        <v>2017</v>
      </c>
      <c r="C392">
        <v>632.20000000000005</v>
      </c>
      <c r="D392">
        <v>13712.406752734703</v>
      </c>
      <c r="E392">
        <v>97.1</v>
      </c>
      <c r="F392">
        <v>803.5</v>
      </c>
      <c r="G392">
        <v>1813</v>
      </c>
      <c r="H392">
        <v>28.764999999999997</v>
      </c>
      <c r="I392">
        <v>0.2</v>
      </c>
      <c r="J392">
        <v>0</v>
      </c>
      <c r="K392">
        <v>1</v>
      </c>
      <c r="M392">
        <v>28.85</v>
      </c>
      <c r="N392" s="250"/>
    </row>
    <row r="393" spans="1:14" x14ac:dyDescent="0.35">
      <c r="A393" s="6" t="s">
        <v>5</v>
      </c>
      <c r="B393">
        <v>2017</v>
      </c>
      <c r="C393">
        <v>2152.6999999999998</v>
      </c>
      <c r="D393">
        <v>55096.219210962852</v>
      </c>
      <c r="E393">
        <v>37.4</v>
      </c>
      <c r="F393">
        <v>1096.2</v>
      </c>
      <c r="G393">
        <v>24651</v>
      </c>
      <c r="H393">
        <v>233.393</v>
      </c>
      <c r="I393">
        <v>94.671000000000006</v>
      </c>
      <c r="J393">
        <v>5.3369999999999997</v>
      </c>
      <c r="K393">
        <v>0.24</v>
      </c>
      <c r="M393">
        <v>275.70999999999998</v>
      </c>
      <c r="N393" s="250"/>
    </row>
    <row r="394" spans="1:14" x14ac:dyDescent="0.35">
      <c r="A394" s="6" t="s">
        <v>6</v>
      </c>
      <c r="B394">
        <v>2017</v>
      </c>
      <c r="C394">
        <v>1493.7</v>
      </c>
      <c r="D394">
        <v>17119.653979324437</v>
      </c>
      <c r="E394">
        <v>248.9</v>
      </c>
      <c r="F394">
        <v>995.8</v>
      </c>
      <c r="G394">
        <v>3844</v>
      </c>
      <c r="H394">
        <v>47.686</v>
      </c>
      <c r="I394">
        <v>3.129</v>
      </c>
      <c r="J394">
        <v>2.6070000000000002</v>
      </c>
      <c r="K394">
        <v>0.998</v>
      </c>
      <c r="M394">
        <v>49.74</v>
      </c>
      <c r="N394" s="250"/>
    </row>
    <row r="395" spans="1:14" x14ac:dyDescent="0.35">
      <c r="A395" s="6" t="s">
        <v>7</v>
      </c>
      <c r="B395">
        <v>2017</v>
      </c>
      <c r="C395">
        <v>1421.5</v>
      </c>
      <c r="D395">
        <v>38632.813740593818</v>
      </c>
      <c r="E395">
        <v>25.9</v>
      </c>
      <c r="F395">
        <v>889.4</v>
      </c>
      <c r="G395">
        <v>10595</v>
      </c>
      <c r="H395">
        <v>138.74299999999999</v>
      </c>
      <c r="I395">
        <v>97.961000000000013</v>
      </c>
      <c r="J395">
        <v>0</v>
      </c>
      <c r="K395">
        <v>0.41199999999999998</v>
      </c>
      <c r="M395">
        <v>181.04</v>
      </c>
      <c r="N395" s="250"/>
    </row>
    <row r="396" spans="1:14" x14ac:dyDescent="0.35">
      <c r="A396" s="6" t="s">
        <v>8</v>
      </c>
      <c r="B396">
        <v>2017</v>
      </c>
      <c r="C396">
        <v>1713.5</v>
      </c>
      <c r="D396">
        <v>20347.782833032816</v>
      </c>
      <c r="E396">
        <v>84.4</v>
      </c>
      <c r="F396">
        <v>441.5</v>
      </c>
      <c r="G396">
        <v>7765</v>
      </c>
      <c r="H396">
        <v>88.323999999999998</v>
      </c>
      <c r="I396">
        <v>72.004000000000005</v>
      </c>
      <c r="J396">
        <v>0</v>
      </c>
      <c r="K396">
        <v>0.40899999999999997</v>
      </c>
      <c r="M396">
        <v>119.41</v>
      </c>
      <c r="N396" s="250"/>
    </row>
    <row r="397" spans="1:14" x14ac:dyDescent="0.35">
      <c r="A397" s="6" t="s">
        <v>9</v>
      </c>
      <c r="B397">
        <v>2017</v>
      </c>
      <c r="C397">
        <v>1713.3</v>
      </c>
      <c r="D397">
        <v>24487.15223584565</v>
      </c>
      <c r="E397">
        <v>157.80000000000001</v>
      </c>
      <c r="F397">
        <v>905.4</v>
      </c>
      <c r="G397">
        <v>9711</v>
      </c>
      <c r="H397">
        <v>138.024</v>
      </c>
      <c r="I397">
        <v>3.351</v>
      </c>
      <c r="J397">
        <v>0</v>
      </c>
      <c r="K397">
        <v>0.70499999999999996</v>
      </c>
      <c r="M397">
        <v>139.47</v>
      </c>
      <c r="N397" s="250"/>
    </row>
    <row r="398" spans="1:14" x14ac:dyDescent="0.35">
      <c r="A398" s="6" t="s">
        <v>10</v>
      </c>
      <c r="B398">
        <v>2017</v>
      </c>
      <c r="C398">
        <v>28319.7</v>
      </c>
      <c r="D398">
        <v>604466.82417814631</v>
      </c>
      <c r="E398">
        <v>384.3</v>
      </c>
      <c r="F398">
        <v>6374.8</v>
      </c>
      <c r="G398">
        <v>383621</v>
      </c>
      <c r="H398">
        <v>2438.8000000000002</v>
      </c>
      <c r="I398">
        <v>1572.3</v>
      </c>
      <c r="J398">
        <v>1116.2</v>
      </c>
      <c r="K398">
        <v>9.0999999999999998E-2</v>
      </c>
      <c r="M398">
        <v>3420.23</v>
      </c>
      <c r="N398" s="250"/>
    </row>
    <row r="399" spans="1:14" x14ac:dyDescent="0.35">
      <c r="A399" s="6" t="s">
        <v>11</v>
      </c>
      <c r="B399">
        <v>2017</v>
      </c>
      <c r="C399">
        <v>3900.6</v>
      </c>
      <c r="D399">
        <v>131375.04601586729</v>
      </c>
      <c r="E399">
        <v>279.60000000000002</v>
      </c>
      <c r="F399">
        <v>4037.7</v>
      </c>
      <c r="G399">
        <v>32434</v>
      </c>
      <c r="H399">
        <v>410.00400000000002</v>
      </c>
      <c r="I399">
        <v>200.04300000000001</v>
      </c>
      <c r="J399">
        <v>748.26300000000003</v>
      </c>
      <c r="K399">
        <v>0.64600000000000002</v>
      </c>
      <c r="M399">
        <v>699.22</v>
      </c>
      <c r="N399" s="250"/>
    </row>
    <row r="400" spans="1:14" x14ac:dyDescent="0.35">
      <c r="A400" s="6" t="s">
        <v>12</v>
      </c>
      <c r="B400">
        <v>2017</v>
      </c>
      <c r="C400">
        <v>1096.7</v>
      </c>
      <c r="D400">
        <v>13096.3692544777</v>
      </c>
      <c r="E400">
        <v>92</v>
      </c>
      <c r="F400">
        <v>659.4</v>
      </c>
      <c r="G400">
        <v>4836</v>
      </c>
      <c r="H400">
        <v>65.613</v>
      </c>
      <c r="I400">
        <v>7.0999999999999994E-2</v>
      </c>
      <c r="J400">
        <v>0</v>
      </c>
      <c r="K400">
        <v>0.84499999999999997</v>
      </c>
      <c r="M400">
        <v>65.64</v>
      </c>
      <c r="N400" s="250"/>
    </row>
    <row r="401" spans="1:14" x14ac:dyDescent="0.35">
      <c r="A401" s="6" t="s">
        <v>13</v>
      </c>
      <c r="B401">
        <v>2017</v>
      </c>
      <c r="C401">
        <v>2655</v>
      </c>
      <c r="D401">
        <v>63604.719182353634</v>
      </c>
      <c r="E401">
        <v>259.3</v>
      </c>
      <c r="F401">
        <v>2764.8</v>
      </c>
      <c r="G401">
        <v>24947</v>
      </c>
      <c r="H401">
        <v>235.88</v>
      </c>
      <c r="I401">
        <v>23.83</v>
      </c>
      <c r="J401">
        <v>0</v>
      </c>
      <c r="K401">
        <v>0.56899999999999995</v>
      </c>
      <c r="M401">
        <v>246.17</v>
      </c>
      <c r="N401" s="250"/>
    </row>
    <row r="402" spans="1:14" x14ac:dyDescent="0.35">
      <c r="A402" s="6" t="s">
        <v>14</v>
      </c>
      <c r="B402">
        <v>2017</v>
      </c>
      <c r="C402">
        <v>233</v>
      </c>
      <c r="D402">
        <v>2440.0397716071639</v>
      </c>
      <c r="E402">
        <v>42.5</v>
      </c>
      <c r="F402">
        <v>137.19999999999999</v>
      </c>
      <c r="G402">
        <v>756</v>
      </c>
      <c r="H402">
        <v>18.11</v>
      </c>
      <c r="I402">
        <v>12.013</v>
      </c>
      <c r="J402">
        <v>0</v>
      </c>
      <c r="K402">
        <v>1</v>
      </c>
      <c r="M402">
        <v>23.3</v>
      </c>
      <c r="N402" s="250"/>
    </row>
    <row r="403" spans="1:14" x14ac:dyDescent="0.35">
      <c r="A403" s="6" t="s">
        <v>15</v>
      </c>
      <c r="B403">
        <v>2017</v>
      </c>
      <c r="C403">
        <v>1071.0999999999999</v>
      </c>
      <c r="D403">
        <v>23299.342019954322</v>
      </c>
      <c r="E403">
        <v>151.5</v>
      </c>
      <c r="F403">
        <v>944.3</v>
      </c>
      <c r="G403">
        <v>5501</v>
      </c>
      <c r="H403">
        <v>70.222999999999999</v>
      </c>
      <c r="I403">
        <v>5.0949999999999998</v>
      </c>
      <c r="J403">
        <v>0</v>
      </c>
      <c r="K403">
        <v>1</v>
      </c>
      <c r="M403">
        <v>72.42</v>
      </c>
      <c r="N403" s="250"/>
    </row>
    <row r="404" spans="1:14" x14ac:dyDescent="0.35">
      <c r="A404" s="6" t="s">
        <v>16</v>
      </c>
      <c r="B404">
        <v>2017</v>
      </c>
      <c r="C404">
        <v>15935.2</v>
      </c>
      <c r="D404">
        <v>423448.78674287768</v>
      </c>
      <c r="E404">
        <v>5461.9</v>
      </c>
      <c r="F404">
        <v>27168.400000000001</v>
      </c>
      <c r="G404">
        <v>102670</v>
      </c>
      <c r="H404">
        <v>909.64700000000005</v>
      </c>
      <c r="I404">
        <v>230.61799999999999</v>
      </c>
      <c r="J404">
        <v>10.835000000000001</v>
      </c>
      <c r="K404">
        <v>0.77500000000000002</v>
      </c>
      <c r="M404">
        <v>1012.15</v>
      </c>
      <c r="N404" s="250"/>
    </row>
    <row r="405" spans="1:14" x14ac:dyDescent="0.35">
      <c r="A405" s="6" t="s">
        <v>75</v>
      </c>
      <c r="B405">
        <v>2017</v>
      </c>
      <c r="C405">
        <v>13443.5</v>
      </c>
      <c r="D405">
        <v>259952.08657482866</v>
      </c>
      <c r="E405">
        <v>4035.2</v>
      </c>
      <c r="F405">
        <v>13363.5</v>
      </c>
      <c r="G405">
        <v>58313</v>
      </c>
      <c r="H405">
        <v>630.41600000000005</v>
      </c>
      <c r="I405">
        <v>66.753</v>
      </c>
      <c r="J405">
        <v>85.756</v>
      </c>
      <c r="K405">
        <v>0.64100000000000001</v>
      </c>
      <c r="M405">
        <v>682.48</v>
      </c>
      <c r="N405" s="250"/>
    </row>
    <row r="406" spans="1:14" x14ac:dyDescent="0.35">
      <c r="A406" s="6" t="s">
        <v>17</v>
      </c>
      <c r="B406">
        <v>2017</v>
      </c>
      <c r="C406">
        <v>1848.5</v>
      </c>
      <c r="D406">
        <v>29125.618797932439</v>
      </c>
      <c r="E406">
        <v>26.2</v>
      </c>
      <c r="F406">
        <v>839.4</v>
      </c>
      <c r="G406">
        <v>14970</v>
      </c>
      <c r="H406">
        <v>150.578</v>
      </c>
      <c r="I406">
        <v>17.311</v>
      </c>
      <c r="J406">
        <v>0</v>
      </c>
      <c r="K406">
        <v>0.39400000000000002</v>
      </c>
      <c r="M406">
        <v>158.05000000000001</v>
      </c>
      <c r="N406" s="250"/>
    </row>
    <row r="407" spans="1:14" x14ac:dyDescent="0.35">
      <c r="A407" s="6" t="s">
        <v>18</v>
      </c>
      <c r="B407">
        <v>2017</v>
      </c>
      <c r="C407">
        <v>959.8</v>
      </c>
      <c r="D407">
        <v>12332.437930520493</v>
      </c>
      <c r="E407">
        <v>190.2</v>
      </c>
      <c r="F407">
        <v>749.7</v>
      </c>
      <c r="G407">
        <v>5274</v>
      </c>
      <c r="H407">
        <v>70.688999999999993</v>
      </c>
      <c r="I407">
        <v>3.5999999999999997E-2</v>
      </c>
      <c r="J407">
        <v>0</v>
      </c>
      <c r="K407">
        <v>0.746</v>
      </c>
      <c r="M407">
        <v>70.7</v>
      </c>
      <c r="N407" s="250"/>
    </row>
    <row r="408" spans="1:14" x14ac:dyDescent="0.35">
      <c r="A408" s="6" t="s">
        <v>19</v>
      </c>
      <c r="B408">
        <v>2017</v>
      </c>
      <c r="C408">
        <v>2264.3000000000002</v>
      </c>
      <c r="D408">
        <v>29491.951957927631</v>
      </c>
      <c r="E408">
        <v>145.80000000000001</v>
      </c>
      <c r="F408">
        <v>503.3</v>
      </c>
      <c r="G408">
        <v>20305</v>
      </c>
      <c r="H408">
        <v>171.64599999999999</v>
      </c>
      <c r="I408">
        <v>97.56</v>
      </c>
      <c r="J408">
        <v>15.888</v>
      </c>
      <c r="K408">
        <v>0.24299999999999999</v>
      </c>
      <c r="M408">
        <v>218.07</v>
      </c>
      <c r="N408" s="250"/>
    </row>
    <row r="409" spans="1:14" x14ac:dyDescent="0.35">
      <c r="A409" s="6" t="s">
        <v>20</v>
      </c>
      <c r="B409">
        <v>2017</v>
      </c>
      <c r="C409">
        <v>1792.2</v>
      </c>
      <c r="D409">
        <v>29294.444964539001</v>
      </c>
      <c r="E409">
        <v>191.5</v>
      </c>
      <c r="F409">
        <v>1555.7</v>
      </c>
      <c r="G409">
        <v>8897</v>
      </c>
      <c r="H409">
        <v>86.884</v>
      </c>
      <c r="I409">
        <v>17.21</v>
      </c>
      <c r="J409">
        <v>0</v>
      </c>
      <c r="K409">
        <v>0.63100000000000001</v>
      </c>
      <c r="M409">
        <v>94.31</v>
      </c>
      <c r="N409" s="250"/>
    </row>
    <row r="410" spans="1:14" x14ac:dyDescent="0.35">
      <c r="A410" s="6" t="s">
        <v>21</v>
      </c>
      <c r="B410">
        <v>2017</v>
      </c>
      <c r="C410">
        <v>3129.8</v>
      </c>
      <c r="D410">
        <v>58394.909755980276</v>
      </c>
      <c r="E410">
        <v>390.9</v>
      </c>
      <c r="F410">
        <v>3650.2</v>
      </c>
      <c r="G410">
        <v>12520</v>
      </c>
      <c r="H410">
        <v>147.56200000000001</v>
      </c>
      <c r="I410">
        <v>3.7510000000000003</v>
      </c>
      <c r="J410">
        <v>21.922000000000001</v>
      </c>
      <c r="K410">
        <v>0.752</v>
      </c>
      <c r="M410">
        <v>155.12</v>
      </c>
      <c r="N410" s="250"/>
    </row>
    <row r="411" spans="1:14" x14ac:dyDescent="0.35">
      <c r="A411" s="6" t="s">
        <v>22</v>
      </c>
      <c r="B411">
        <v>2017</v>
      </c>
      <c r="C411">
        <v>2758.7</v>
      </c>
      <c r="D411">
        <v>61082.102054093033</v>
      </c>
      <c r="E411">
        <v>233.4</v>
      </c>
      <c r="F411">
        <v>3996.6</v>
      </c>
      <c r="G411">
        <v>16052</v>
      </c>
      <c r="H411">
        <v>164.11</v>
      </c>
      <c r="I411">
        <v>8.0229999999999997</v>
      </c>
      <c r="J411">
        <v>0</v>
      </c>
      <c r="K411">
        <v>0.78400000000000003</v>
      </c>
      <c r="M411">
        <v>167.57</v>
      </c>
      <c r="N411" s="250"/>
    </row>
    <row r="412" spans="1:14" x14ac:dyDescent="0.35">
      <c r="A412" s="6" t="s">
        <v>23</v>
      </c>
      <c r="B412">
        <v>2017</v>
      </c>
      <c r="C412">
        <v>939.8</v>
      </c>
      <c r="D412">
        <v>20389.279358095922</v>
      </c>
      <c r="E412">
        <v>109.1</v>
      </c>
      <c r="F412">
        <v>920</v>
      </c>
      <c r="G412">
        <v>5804</v>
      </c>
      <c r="H412">
        <v>55.518000000000001</v>
      </c>
      <c r="I412">
        <v>22.437000000000001</v>
      </c>
      <c r="J412">
        <v>0</v>
      </c>
      <c r="K412">
        <v>0.79600000000000004</v>
      </c>
      <c r="M412">
        <v>65.2</v>
      </c>
      <c r="N412" s="250"/>
    </row>
    <row r="413" spans="1:14" x14ac:dyDescent="0.35">
      <c r="A413" s="6" t="s">
        <v>24</v>
      </c>
      <c r="B413">
        <v>2017</v>
      </c>
      <c r="C413">
        <v>2192.9</v>
      </c>
      <c r="D413">
        <v>58571.016121168403</v>
      </c>
      <c r="E413">
        <v>141.9</v>
      </c>
      <c r="F413">
        <v>1470.3</v>
      </c>
      <c r="G413">
        <v>22858</v>
      </c>
      <c r="H413">
        <v>268.94600000000003</v>
      </c>
      <c r="I413">
        <v>127.93</v>
      </c>
      <c r="J413">
        <v>82.724000000000004</v>
      </c>
      <c r="K413">
        <v>0.52400000000000002</v>
      </c>
      <c r="M413">
        <v>346.6</v>
      </c>
      <c r="N413" s="250"/>
    </row>
    <row r="414" spans="1:14" x14ac:dyDescent="0.35">
      <c r="A414" s="6" t="s">
        <v>25</v>
      </c>
      <c r="B414">
        <v>2017</v>
      </c>
      <c r="C414">
        <v>724.7</v>
      </c>
      <c r="D414">
        <v>12244.633557158311</v>
      </c>
      <c r="E414">
        <v>56.8</v>
      </c>
      <c r="F414">
        <v>702.3</v>
      </c>
      <c r="G414">
        <v>3241</v>
      </c>
      <c r="H414">
        <v>46.838999999999999</v>
      </c>
      <c r="I414">
        <v>0</v>
      </c>
      <c r="J414">
        <v>0</v>
      </c>
      <c r="K414">
        <v>0.86599999999999999</v>
      </c>
      <c r="M414">
        <v>46.84</v>
      </c>
      <c r="N414" s="250"/>
    </row>
    <row r="415" spans="1:14" x14ac:dyDescent="0.35">
      <c r="A415" s="6" t="s">
        <v>26</v>
      </c>
      <c r="B415">
        <v>2017</v>
      </c>
      <c r="C415">
        <v>6035.3</v>
      </c>
      <c r="D415">
        <v>102260.46686332489</v>
      </c>
      <c r="E415">
        <v>3073.5</v>
      </c>
      <c r="F415">
        <v>4487.8999999999996</v>
      </c>
      <c r="G415">
        <v>51471</v>
      </c>
      <c r="H415">
        <v>495.68200000000002</v>
      </c>
      <c r="I415">
        <v>113.994</v>
      </c>
      <c r="J415">
        <v>159.86799999999999</v>
      </c>
      <c r="K415">
        <v>0.51400000000000001</v>
      </c>
      <c r="M415">
        <v>588.24</v>
      </c>
      <c r="N415" s="250"/>
    </row>
    <row r="416" spans="1:14" x14ac:dyDescent="0.35">
      <c r="A416" s="6" t="s">
        <v>27</v>
      </c>
      <c r="B416">
        <v>2017</v>
      </c>
      <c r="C416">
        <v>4813</v>
      </c>
      <c r="D416">
        <v>89569.830620988098</v>
      </c>
      <c r="E416">
        <v>265.8</v>
      </c>
      <c r="F416">
        <v>1631.7</v>
      </c>
      <c r="G416">
        <v>56729</v>
      </c>
      <c r="H416">
        <v>389.87299999999999</v>
      </c>
      <c r="I416">
        <v>207.21</v>
      </c>
      <c r="J416">
        <v>96.984000000000009</v>
      </c>
      <c r="K416">
        <v>0.19500000000000001</v>
      </c>
      <c r="M416">
        <v>505.63</v>
      </c>
      <c r="N416" s="250"/>
    </row>
    <row r="417" spans="1:14" x14ac:dyDescent="0.35">
      <c r="A417" s="6" t="s">
        <v>28</v>
      </c>
      <c r="B417">
        <v>2017</v>
      </c>
      <c r="C417">
        <v>588.29999999999995</v>
      </c>
      <c r="D417">
        <v>15372.949452097606</v>
      </c>
      <c r="E417">
        <v>6.7</v>
      </c>
      <c r="F417">
        <v>658.1</v>
      </c>
      <c r="G417">
        <v>2347</v>
      </c>
      <c r="H417">
        <v>17.582999999999998</v>
      </c>
      <c r="I417">
        <v>14.861000000000001</v>
      </c>
      <c r="J417">
        <v>0</v>
      </c>
      <c r="K417">
        <v>0.84699999999999998</v>
      </c>
      <c r="M417">
        <v>24</v>
      </c>
      <c r="N417" s="250"/>
    </row>
    <row r="418" spans="1:14" x14ac:dyDescent="0.35">
      <c r="A418" s="6" t="s">
        <v>29</v>
      </c>
      <c r="B418">
        <v>2017</v>
      </c>
      <c r="C418">
        <v>13206.7</v>
      </c>
      <c r="D418">
        <v>282253.62569563644</v>
      </c>
      <c r="E418">
        <v>6147.8</v>
      </c>
      <c r="F418">
        <v>13154.9</v>
      </c>
      <c r="G418">
        <v>102826</v>
      </c>
      <c r="H418">
        <v>1125.202</v>
      </c>
      <c r="I418">
        <v>155.15</v>
      </c>
      <c r="J418">
        <v>190.7</v>
      </c>
      <c r="K418">
        <v>0.629</v>
      </c>
      <c r="M418">
        <v>1243.8900000000001</v>
      </c>
      <c r="N418" s="250"/>
    </row>
    <row r="419" spans="1:14" x14ac:dyDescent="0.35">
      <c r="A419" s="6" t="s">
        <v>30</v>
      </c>
      <c r="B419">
        <v>2017</v>
      </c>
      <c r="C419">
        <v>1035</v>
      </c>
      <c r="D419">
        <v>27673.111970429134</v>
      </c>
      <c r="E419">
        <v>75.900000000000006</v>
      </c>
      <c r="F419">
        <v>995.3</v>
      </c>
      <c r="G419">
        <v>6369</v>
      </c>
      <c r="H419">
        <v>79.790000000000006</v>
      </c>
      <c r="I419">
        <v>46.421999999999997</v>
      </c>
      <c r="J419">
        <v>129.96100000000001</v>
      </c>
      <c r="K419">
        <v>0.78800000000000003</v>
      </c>
      <c r="M419">
        <v>135.06</v>
      </c>
      <c r="N419" s="250"/>
    </row>
    <row r="420" spans="1:14" x14ac:dyDescent="0.35">
      <c r="A420" s="6" t="s">
        <v>175</v>
      </c>
      <c r="B420">
        <v>2017</v>
      </c>
      <c r="C420">
        <v>6976.8</v>
      </c>
      <c r="D420">
        <v>177897.79165765113</v>
      </c>
      <c r="E420">
        <v>285</v>
      </c>
      <c r="F420">
        <v>4629.5</v>
      </c>
      <c r="G420">
        <v>86623</v>
      </c>
      <c r="H420">
        <v>854.84799999999996</v>
      </c>
      <c r="I420">
        <v>311.16500000000002</v>
      </c>
      <c r="J420">
        <v>84.747</v>
      </c>
      <c r="K420">
        <v>0.33100000000000002</v>
      </c>
      <c r="M420">
        <v>1012.17</v>
      </c>
      <c r="N420" s="250"/>
    </row>
    <row r="421" spans="1:14" x14ac:dyDescent="0.35">
      <c r="A421" s="6" t="s">
        <v>31</v>
      </c>
      <c r="B421">
        <v>2017</v>
      </c>
      <c r="C421">
        <v>1213</v>
      </c>
      <c r="D421">
        <v>24735.101761028967</v>
      </c>
      <c r="E421">
        <v>61.9</v>
      </c>
      <c r="F421">
        <v>827.4</v>
      </c>
      <c r="G421">
        <v>7605</v>
      </c>
      <c r="H421">
        <v>91.992999999999995</v>
      </c>
      <c r="I421">
        <v>11.239000000000001</v>
      </c>
      <c r="J421">
        <v>261.66899999999998</v>
      </c>
      <c r="K421">
        <v>0.69199999999999995</v>
      </c>
      <c r="M421">
        <v>167.78</v>
      </c>
      <c r="N421" s="250"/>
    </row>
    <row r="422" spans="1:14" x14ac:dyDescent="0.35">
      <c r="A422" s="6" t="s">
        <v>32</v>
      </c>
      <c r="B422">
        <v>2017</v>
      </c>
      <c r="C422">
        <v>655.4</v>
      </c>
      <c r="D422">
        <v>13817.754199783627</v>
      </c>
      <c r="E422">
        <v>172.6</v>
      </c>
      <c r="F422">
        <v>1092.5999999999999</v>
      </c>
      <c r="G422">
        <v>3517</v>
      </c>
      <c r="H422">
        <v>22.911999999999999</v>
      </c>
      <c r="I422">
        <v>0.88900000000000001</v>
      </c>
      <c r="J422">
        <v>0</v>
      </c>
      <c r="K422">
        <v>0.97699999999999998</v>
      </c>
      <c r="M422">
        <v>23.3</v>
      </c>
      <c r="N422" s="250"/>
    </row>
    <row r="423" spans="1:14" x14ac:dyDescent="0.35">
      <c r="A423" s="6" t="s">
        <v>33</v>
      </c>
      <c r="B423">
        <v>2017</v>
      </c>
      <c r="C423">
        <v>5730.4</v>
      </c>
      <c r="D423">
        <v>134026.99539656207</v>
      </c>
      <c r="E423">
        <v>931.4</v>
      </c>
      <c r="F423">
        <v>6158</v>
      </c>
      <c r="G423">
        <v>57070</v>
      </c>
      <c r="H423">
        <v>505.55200000000002</v>
      </c>
      <c r="I423">
        <v>140.18100000000001</v>
      </c>
      <c r="J423">
        <v>108.613</v>
      </c>
      <c r="K423">
        <v>0.496</v>
      </c>
      <c r="M423">
        <v>595.52</v>
      </c>
      <c r="N423" s="250"/>
    </row>
    <row r="424" spans="1:14" x14ac:dyDescent="0.35">
      <c r="A424" s="6" t="s">
        <v>34</v>
      </c>
      <c r="B424">
        <v>2017</v>
      </c>
      <c r="C424">
        <v>452.1</v>
      </c>
      <c r="D424">
        <v>3731.1422298353159</v>
      </c>
      <c r="E424">
        <v>65.900000000000006</v>
      </c>
      <c r="F424">
        <v>462.2</v>
      </c>
      <c r="G424">
        <v>1789</v>
      </c>
      <c r="H424">
        <v>16.872</v>
      </c>
      <c r="I424">
        <v>0</v>
      </c>
      <c r="J424">
        <v>0</v>
      </c>
      <c r="K424">
        <v>0.93799999999999994</v>
      </c>
      <c r="M424">
        <v>16.87</v>
      </c>
      <c r="N424" s="250"/>
    </row>
    <row r="425" spans="1:14" x14ac:dyDescent="0.35">
      <c r="A425" s="6" t="s">
        <v>35</v>
      </c>
      <c r="B425">
        <v>2017</v>
      </c>
      <c r="C425">
        <v>3564.1</v>
      </c>
      <c r="D425">
        <v>90473.302455823999</v>
      </c>
      <c r="E425">
        <v>309.60000000000002</v>
      </c>
      <c r="F425">
        <v>4237.8999999999996</v>
      </c>
      <c r="G425">
        <v>29470</v>
      </c>
      <c r="H425">
        <v>323.71800000000002</v>
      </c>
      <c r="I425">
        <v>46.962000000000003</v>
      </c>
      <c r="J425">
        <v>0</v>
      </c>
      <c r="K425">
        <v>0.65200000000000002</v>
      </c>
      <c r="M425">
        <v>343.99</v>
      </c>
      <c r="N425" s="250"/>
    </row>
    <row r="426" spans="1:14" x14ac:dyDescent="0.35">
      <c r="A426" s="6" t="s">
        <v>36</v>
      </c>
      <c r="B426">
        <v>2017</v>
      </c>
      <c r="C426">
        <v>606.9</v>
      </c>
      <c r="D426">
        <v>10138.602985214568</v>
      </c>
      <c r="E426">
        <v>166.5</v>
      </c>
      <c r="F426">
        <v>628</v>
      </c>
      <c r="G426">
        <v>2440</v>
      </c>
      <c r="H426">
        <v>42.74</v>
      </c>
      <c r="I426">
        <v>0.13500000000000001</v>
      </c>
      <c r="J426">
        <v>0</v>
      </c>
      <c r="K426">
        <v>0.99299999999999999</v>
      </c>
      <c r="M426">
        <v>42.8</v>
      </c>
      <c r="N426" s="250"/>
    </row>
    <row r="427" spans="1:14" x14ac:dyDescent="0.35">
      <c r="A427" s="6" t="s">
        <v>37</v>
      </c>
      <c r="B427">
        <v>2017</v>
      </c>
      <c r="C427">
        <v>1060.5999999999999</v>
      </c>
      <c r="D427">
        <v>21368.64205433345</v>
      </c>
      <c r="E427">
        <v>53.2</v>
      </c>
      <c r="F427">
        <v>491.8</v>
      </c>
      <c r="G427">
        <v>6274</v>
      </c>
      <c r="H427">
        <v>90.22</v>
      </c>
      <c r="I427">
        <v>27.777000000000001</v>
      </c>
      <c r="J427">
        <v>2.3479999999999999</v>
      </c>
      <c r="K427">
        <v>0.53700000000000003</v>
      </c>
      <c r="M427">
        <v>102.85</v>
      </c>
      <c r="N427" s="250"/>
    </row>
    <row r="428" spans="1:14" x14ac:dyDescent="0.35">
      <c r="A428" s="6" t="s">
        <v>176</v>
      </c>
      <c r="B428">
        <v>2017</v>
      </c>
      <c r="C428">
        <v>4230</v>
      </c>
      <c r="D428">
        <v>75077.34421829546</v>
      </c>
      <c r="E428">
        <v>446.6</v>
      </c>
      <c r="F428">
        <v>2253.4</v>
      </c>
      <c r="G428">
        <v>14749</v>
      </c>
      <c r="H428">
        <v>192.82</v>
      </c>
      <c r="I428">
        <v>112.72</v>
      </c>
      <c r="J428">
        <v>170.81</v>
      </c>
      <c r="K428">
        <v>0.73499999999999999</v>
      </c>
      <c r="M428">
        <v>287.79000000000002</v>
      </c>
      <c r="N428" s="250"/>
    </row>
    <row r="429" spans="1:14" x14ac:dyDescent="0.35">
      <c r="A429" s="6" t="s">
        <v>38</v>
      </c>
      <c r="B429">
        <v>2017</v>
      </c>
      <c r="C429">
        <v>3619.9</v>
      </c>
      <c r="D429">
        <v>67089.642426012739</v>
      </c>
      <c r="E429">
        <v>548.79999999999995</v>
      </c>
      <c r="F429">
        <v>2112.9</v>
      </c>
      <c r="G429">
        <v>24825</v>
      </c>
      <c r="H429">
        <v>356.00400000000002</v>
      </c>
      <c r="I429">
        <v>67.644000000000005</v>
      </c>
      <c r="J429">
        <v>0</v>
      </c>
      <c r="K429">
        <v>0.56399999999999995</v>
      </c>
      <c r="M429">
        <v>385.21</v>
      </c>
      <c r="N429" s="250"/>
    </row>
    <row r="430" spans="1:14" x14ac:dyDescent="0.35">
      <c r="A430" s="6" t="s">
        <v>39</v>
      </c>
      <c r="B430">
        <v>2017</v>
      </c>
      <c r="C430">
        <v>1279.4000000000001</v>
      </c>
      <c r="D430">
        <v>20324.21675537925</v>
      </c>
      <c r="E430">
        <v>128.5</v>
      </c>
      <c r="F430">
        <v>884.7</v>
      </c>
      <c r="G430">
        <v>5264</v>
      </c>
      <c r="H430">
        <v>63.38</v>
      </c>
      <c r="I430">
        <v>49.713999999999999</v>
      </c>
      <c r="J430">
        <v>0</v>
      </c>
      <c r="K430">
        <v>0.85599999999999998</v>
      </c>
      <c r="M430">
        <v>84.84</v>
      </c>
      <c r="N430" s="250"/>
    </row>
    <row r="431" spans="1:14" x14ac:dyDescent="0.35">
      <c r="A431" s="6" t="s">
        <v>177</v>
      </c>
      <c r="B431">
        <v>2017</v>
      </c>
      <c r="C431">
        <v>1156</v>
      </c>
      <c r="D431">
        <v>24140.125053972828</v>
      </c>
      <c r="E431">
        <v>177.8</v>
      </c>
      <c r="F431">
        <v>915.3</v>
      </c>
      <c r="G431">
        <v>5437</v>
      </c>
      <c r="H431">
        <v>69.561999999999998</v>
      </c>
      <c r="I431">
        <v>90.89</v>
      </c>
      <c r="J431">
        <v>0</v>
      </c>
      <c r="K431">
        <v>0.61</v>
      </c>
      <c r="M431">
        <v>108.8</v>
      </c>
      <c r="N431" s="250"/>
    </row>
    <row r="432" spans="1:14" x14ac:dyDescent="0.35">
      <c r="A432" s="6" t="s">
        <v>178</v>
      </c>
      <c r="B432">
        <v>2017</v>
      </c>
      <c r="C432">
        <v>6299.6</v>
      </c>
      <c r="D432">
        <v>181683.07315807184</v>
      </c>
      <c r="E432">
        <v>385.3</v>
      </c>
      <c r="F432">
        <v>4085.3</v>
      </c>
      <c r="G432">
        <v>103271</v>
      </c>
      <c r="H432">
        <v>868.10400000000004</v>
      </c>
      <c r="I432">
        <v>323.49799999999999</v>
      </c>
      <c r="J432">
        <v>115.319</v>
      </c>
      <c r="K432">
        <v>0.26800000000000002</v>
      </c>
      <c r="M432">
        <v>1039.03</v>
      </c>
      <c r="N432" s="250"/>
    </row>
    <row r="433" spans="1:14" x14ac:dyDescent="0.35">
      <c r="A433" s="6" t="s">
        <v>40</v>
      </c>
      <c r="B433">
        <v>2017</v>
      </c>
      <c r="C433">
        <v>3138.9</v>
      </c>
      <c r="D433">
        <v>86641.806157711238</v>
      </c>
      <c r="E433">
        <v>462.7</v>
      </c>
      <c r="F433">
        <v>3533.4</v>
      </c>
      <c r="G433">
        <v>30128</v>
      </c>
      <c r="H433">
        <v>441.25400000000002</v>
      </c>
      <c r="I433">
        <v>15.843999999999999</v>
      </c>
      <c r="J433">
        <v>0</v>
      </c>
      <c r="K433">
        <v>0.69899999999999995</v>
      </c>
      <c r="M433">
        <v>448.09</v>
      </c>
      <c r="N433" s="250"/>
    </row>
    <row r="434" spans="1:14" x14ac:dyDescent="0.35">
      <c r="A434" s="6" t="s">
        <v>41</v>
      </c>
      <c r="B434">
        <v>2017</v>
      </c>
      <c r="C434">
        <v>1289.8</v>
      </c>
      <c r="D434">
        <v>39410.204025724241</v>
      </c>
      <c r="E434">
        <v>101.7</v>
      </c>
      <c r="F434">
        <v>1477.7</v>
      </c>
      <c r="G434">
        <v>9625</v>
      </c>
      <c r="H434">
        <v>128.24</v>
      </c>
      <c r="I434">
        <v>26.721</v>
      </c>
      <c r="J434">
        <v>182.52099999999999</v>
      </c>
      <c r="K434">
        <v>0.748</v>
      </c>
      <c r="M434">
        <v>189.26</v>
      </c>
      <c r="N434" s="250"/>
    </row>
    <row r="435" spans="1:14" x14ac:dyDescent="0.35">
      <c r="A435" s="6" t="s">
        <v>42</v>
      </c>
      <c r="B435">
        <v>2017</v>
      </c>
      <c r="C435">
        <v>2073.1999999999998</v>
      </c>
      <c r="D435">
        <v>39477.512991465315</v>
      </c>
      <c r="E435">
        <v>435</v>
      </c>
      <c r="F435">
        <v>2593.6</v>
      </c>
      <c r="G435">
        <v>9986</v>
      </c>
      <c r="H435">
        <v>83.504999999999995</v>
      </c>
      <c r="I435">
        <v>51.225999999999999</v>
      </c>
      <c r="J435">
        <v>0</v>
      </c>
      <c r="K435">
        <v>0.79500000000000004</v>
      </c>
      <c r="M435">
        <v>105.62</v>
      </c>
      <c r="N435" s="250"/>
    </row>
    <row r="436" spans="1:14" x14ac:dyDescent="0.35">
      <c r="A436" s="6" t="s">
        <v>43</v>
      </c>
      <c r="B436">
        <v>2017</v>
      </c>
      <c r="C436">
        <v>19687.099999999999</v>
      </c>
      <c r="D436">
        <v>367197.94199447043</v>
      </c>
      <c r="E436">
        <v>11712.4</v>
      </c>
      <c r="F436">
        <v>22393.3</v>
      </c>
      <c r="G436">
        <v>88602</v>
      </c>
      <c r="H436">
        <v>907.39599999999996</v>
      </c>
      <c r="I436">
        <v>102.87</v>
      </c>
      <c r="J436">
        <v>69.564999999999998</v>
      </c>
      <c r="K436">
        <v>0.76300000000000001</v>
      </c>
      <c r="M436">
        <v>970.67</v>
      </c>
      <c r="N436" s="250"/>
    </row>
    <row r="437" spans="1:14" x14ac:dyDescent="0.35">
      <c r="A437" s="6" t="s">
        <v>44</v>
      </c>
      <c r="B437">
        <v>2017</v>
      </c>
      <c r="C437">
        <v>4475.5</v>
      </c>
      <c r="D437">
        <v>139347.00101574705</v>
      </c>
      <c r="E437">
        <v>703.8</v>
      </c>
      <c r="F437">
        <v>3229</v>
      </c>
      <c r="G437">
        <v>52061</v>
      </c>
      <c r="H437">
        <v>493.245</v>
      </c>
      <c r="I437">
        <v>367.18900000000002</v>
      </c>
      <c r="J437">
        <v>228.28699999999998</v>
      </c>
      <c r="K437">
        <v>0.44</v>
      </c>
      <c r="M437">
        <v>713.66</v>
      </c>
      <c r="N437" s="250"/>
    </row>
    <row r="438" spans="1:14" x14ac:dyDescent="0.35">
      <c r="A438" s="6" t="s">
        <v>45</v>
      </c>
      <c r="B438">
        <v>2017</v>
      </c>
      <c r="C438">
        <v>4705.6000000000004</v>
      </c>
      <c r="D438">
        <v>81831.221258083897</v>
      </c>
      <c r="E438">
        <v>1824.6</v>
      </c>
      <c r="F438">
        <v>3648</v>
      </c>
      <c r="G438">
        <v>35125</v>
      </c>
      <c r="H438">
        <v>393.63400000000001</v>
      </c>
      <c r="I438">
        <v>43.313000000000002</v>
      </c>
      <c r="J438">
        <v>0</v>
      </c>
      <c r="K438">
        <v>0.55900000000000005</v>
      </c>
      <c r="M438">
        <v>412.33</v>
      </c>
      <c r="N438" s="250"/>
    </row>
    <row r="439" spans="1:14" x14ac:dyDescent="0.35">
      <c r="A439" s="6" t="s">
        <v>46</v>
      </c>
      <c r="B439">
        <v>2017</v>
      </c>
      <c r="C439">
        <v>1572.3</v>
      </c>
      <c r="D439">
        <v>15134.577059502342</v>
      </c>
      <c r="E439">
        <v>15.2</v>
      </c>
      <c r="F439">
        <v>490.7</v>
      </c>
      <c r="G439">
        <v>8394</v>
      </c>
      <c r="H439">
        <v>78.034000000000006</v>
      </c>
      <c r="I439">
        <v>50.251000000000005</v>
      </c>
      <c r="J439">
        <v>0</v>
      </c>
      <c r="K439">
        <v>0.38</v>
      </c>
      <c r="M439">
        <v>99.73</v>
      </c>
      <c r="N439" s="250"/>
    </row>
    <row r="440" spans="1:14" x14ac:dyDescent="0.35">
      <c r="A440" s="6" t="s">
        <v>47</v>
      </c>
      <c r="B440">
        <v>2017</v>
      </c>
      <c r="C440">
        <v>826.3</v>
      </c>
      <c r="D440">
        <v>15500.871785551146</v>
      </c>
      <c r="E440">
        <v>97.7</v>
      </c>
      <c r="F440">
        <v>980.5</v>
      </c>
      <c r="G440">
        <v>4280</v>
      </c>
      <c r="H440">
        <v>39.347000000000001</v>
      </c>
      <c r="I440">
        <v>0.223</v>
      </c>
      <c r="J440">
        <v>49.140999999999998</v>
      </c>
      <c r="K440">
        <v>0.90400000000000003</v>
      </c>
      <c r="M440">
        <v>52.77</v>
      </c>
      <c r="N440" s="250"/>
    </row>
    <row r="441" spans="1:14" x14ac:dyDescent="0.35">
      <c r="A441" s="6" t="s">
        <v>179</v>
      </c>
      <c r="B441">
        <v>2017</v>
      </c>
      <c r="C441">
        <v>899.3</v>
      </c>
      <c r="D441">
        <v>31633.710928717392</v>
      </c>
      <c r="E441">
        <v>205.9</v>
      </c>
      <c r="F441">
        <v>483.8</v>
      </c>
      <c r="G441">
        <v>6966</v>
      </c>
      <c r="H441">
        <v>64.42</v>
      </c>
      <c r="I441">
        <v>18.07</v>
      </c>
      <c r="J441">
        <v>0</v>
      </c>
      <c r="K441">
        <v>0.41799999999999998</v>
      </c>
      <c r="M441">
        <v>72.22</v>
      </c>
      <c r="N441" s="250"/>
    </row>
    <row r="442" spans="1:14" x14ac:dyDescent="0.35">
      <c r="A442" s="6" t="s">
        <v>48</v>
      </c>
      <c r="B442">
        <v>2017</v>
      </c>
      <c r="C442">
        <v>2113.6999999999998</v>
      </c>
      <c r="D442">
        <v>45841.384594542607</v>
      </c>
      <c r="E442">
        <v>26.9</v>
      </c>
      <c r="F442">
        <v>1000.7</v>
      </c>
      <c r="G442">
        <v>21633</v>
      </c>
      <c r="H442">
        <v>209.654</v>
      </c>
      <c r="I442">
        <v>77.084000000000003</v>
      </c>
      <c r="J442">
        <v>0</v>
      </c>
      <c r="K442">
        <v>0.377</v>
      </c>
      <c r="M442">
        <v>242.93</v>
      </c>
      <c r="N442" s="250"/>
    </row>
    <row r="443" spans="1:14" x14ac:dyDescent="0.35">
      <c r="A443" s="6" t="s">
        <v>49</v>
      </c>
      <c r="B443">
        <v>2017</v>
      </c>
      <c r="C443">
        <v>5086</v>
      </c>
      <c r="D443">
        <v>117731.64943671113</v>
      </c>
      <c r="E443">
        <v>1154.8</v>
      </c>
      <c r="F443">
        <v>6536.8</v>
      </c>
      <c r="G443">
        <v>30403</v>
      </c>
      <c r="H443">
        <v>463.05799999999999</v>
      </c>
      <c r="I443">
        <v>261.786</v>
      </c>
      <c r="J443">
        <v>0</v>
      </c>
      <c r="K443">
        <v>0.72399999999999998</v>
      </c>
      <c r="M443">
        <v>576.08000000000004</v>
      </c>
      <c r="N443" s="250"/>
    </row>
    <row r="444" spans="1:14" x14ac:dyDescent="0.35">
      <c r="A444" s="6" t="s">
        <v>50</v>
      </c>
      <c r="B444">
        <v>2017</v>
      </c>
      <c r="C444">
        <v>2368.1999999999998</v>
      </c>
      <c r="D444">
        <v>44574.236599110467</v>
      </c>
      <c r="E444">
        <v>66.599999999999994</v>
      </c>
      <c r="F444">
        <v>832</v>
      </c>
      <c r="G444">
        <v>26382</v>
      </c>
      <c r="H444">
        <v>233.07599999999999</v>
      </c>
      <c r="I444">
        <v>88.326999999999998</v>
      </c>
      <c r="J444">
        <v>2.3380000000000001</v>
      </c>
      <c r="K444">
        <v>0.26</v>
      </c>
      <c r="M444">
        <v>271.83999999999997</v>
      </c>
      <c r="N444" s="250"/>
    </row>
    <row r="445" spans="1:14" x14ac:dyDescent="0.35">
      <c r="A445" s="6" t="s">
        <v>51</v>
      </c>
      <c r="B445">
        <v>2017</v>
      </c>
      <c r="C445">
        <v>3007.2</v>
      </c>
      <c r="D445">
        <v>96906.576663300875</v>
      </c>
      <c r="E445">
        <v>426.9</v>
      </c>
      <c r="F445">
        <v>4334.5</v>
      </c>
      <c r="G445">
        <v>23054</v>
      </c>
      <c r="H445">
        <v>303.14400000000001</v>
      </c>
      <c r="I445">
        <v>40.779000000000003</v>
      </c>
      <c r="J445">
        <v>2.5419999999999998</v>
      </c>
      <c r="K445">
        <v>0.70299999999999996</v>
      </c>
      <c r="M445">
        <v>321.44</v>
      </c>
      <c r="N445" s="250"/>
    </row>
    <row r="446" spans="1:14" x14ac:dyDescent="0.35">
      <c r="A446" s="6" t="s">
        <v>52</v>
      </c>
      <c r="B446">
        <v>2017</v>
      </c>
      <c r="C446">
        <v>18554</v>
      </c>
      <c r="D446">
        <v>552024.64090659935</v>
      </c>
      <c r="E446">
        <v>8278.7000000000007</v>
      </c>
      <c r="F446">
        <v>27196.9</v>
      </c>
      <c r="G446">
        <v>118739</v>
      </c>
      <c r="H446">
        <v>1436.078</v>
      </c>
      <c r="I446">
        <v>213.91200000000001</v>
      </c>
      <c r="J446">
        <v>410.21500000000003</v>
      </c>
      <c r="K446">
        <v>0.73399999999999999</v>
      </c>
      <c r="M446">
        <v>1639.64</v>
      </c>
      <c r="N446" s="250"/>
    </row>
    <row r="447" spans="1:14" x14ac:dyDescent="0.35">
      <c r="A447" s="6" t="s">
        <v>53</v>
      </c>
      <c r="B447">
        <v>2017</v>
      </c>
      <c r="C447">
        <v>1799</v>
      </c>
      <c r="D447">
        <v>47908.057793965614</v>
      </c>
      <c r="E447">
        <v>80.099999999999994</v>
      </c>
      <c r="F447">
        <v>1075.8</v>
      </c>
      <c r="G447">
        <v>24949</v>
      </c>
      <c r="H447">
        <v>238.98099999999999</v>
      </c>
      <c r="I447">
        <v>163.06100000000001</v>
      </c>
      <c r="J447">
        <v>0</v>
      </c>
      <c r="K447">
        <v>0.32400000000000001</v>
      </c>
      <c r="M447">
        <v>309.38</v>
      </c>
      <c r="N447" s="250"/>
    </row>
    <row r="448" spans="1:14" x14ac:dyDescent="0.35">
      <c r="A448" s="6" t="s">
        <v>54</v>
      </c>
      <c r="B448">
        <v>2017</v>
      </c>
      <c r="C448">
        <v>2370.1</v>
      </c>
      <c r="D448">
        <v>45959.600333693947</v>
      </c>
      <c r="E448">
        <v>1818.4</v>
      </c>
      <c r="F448">
        <v>1818.5</v>
      </c>
      <c r="G448">
        <v>13379</v>
      </c>
      <c r="H448">
        <v>165.803</v>
      </c>
      <c r="I448">
        <v>81.86</v>
      </c>
      <c r="J448">
        <v>0</v>
      </c>
      <c r="K448">
        <v>0.745</v>
      </c>
      <c r="M448">
        <v>201.15</v>
      </c>
      <c r="N448" s="250"/>
    </row>
    <row r="449" spans="1:14" x14ac:dyDescent="0.35">
      <c r="A449" s="6" t="s">
        <v>55</v>
      </c>
      <c r="B449">
        <v>2017</v>
      </c>
      <c r="C449">
        <v>10414.700000000001</v>
      </c>
      <c r="D449">
        <v>203131.41406875823</v>
      </c>
      <c r="E449">
        <v>341</v>
      </c>
      <c r="F449">
        <v>3861.3</v>
      </c>
      <c r="G449">
        <v>149824</v>
      </c>
      <c r="H449">
        <v>1287.0989999999999</v>
      </c>
      <c r="I449">
        <v>475.286</v>
      </c>
      <c r="J449">
        <v>126.95099999999999</v>
      </c>
      <c r="K449">
        <v>0.184</v>
      </c>
      <c r="M449">
        <v>1526.72</v>
      </c>
      <c r="N449" s="250"/>
    </row>
    <row r="450" spans="1:14" x14ac:dyDescent="0.35">
      <c r="A450" s="6" t="s">
        <v>180</v>
      </c>
      <c r="B450">
        <v>2017</v>
      </c>
      <c r="C450">
        <v>740.8</v>
      </c>
      <c r="D450">
        <v>5347.0661517009257</v>
      </c>
      <c r="E450">
        <v>147.19999999999999</v>
      </c>
      <c r="F450">
        <v>696.4</v>
      </c>
      <c r="G450">
        <v>2637</v>
      </c>
      <c r="H450">
        <v>33.527999999999999</v>
      </c>
      <c r="I450">
        <v>6.8239999999999998</v>
      </c>
      <c r="J450">
        <v>0</v>
      </c>
      <c r="K450">
        <v>1</v>
      </c>
      <c r="M450">
        <v>36.47</v>
      </c>
      <c r="N450" s="250"/>
    </row>
    <row r="451" spans="1:14" x14ac:dyDescent="0.35">
      <c r="A451" s="6" t="s">
        <v>56</v>
      </c>
      <c r="B451">
        <v>2017</v>
      </c>
      <c r="C451">
        <v>1268.5</v>
      </c>
      <c r="D451">
        <v>29404.395382377686</v>
      </c>
      <c r="E451">
        <v>188.8</v>
      </c>
      <c r="F451">
        <v>868.4</v>
      </c>
      <c r="G451">
        <v>11366</v>
      </c>
      <c r="H451">
        <v>144.34</v>
      </c>
      <c r="I451">
        <v>22.626000000000001</v>
      </c>
      <c r="J451">
        <v>0</v>
      </c>
      <c r="K451">
        <v>0.52200000000000002</v>
      </c>
      <c r="M451">
        <v>154.11000000000001</v>
      </c>
      <c r="N451" s="250"/>
    </row>
    <row r="452" spans="1:14" x14ac:dyDescent="0.35">
      <c r="A452" s="6" t="s">
        <v>57</v>
      </c>
      <c r="B452">
        <v>2017</v>
      </c>
      <c r="C452">
        <v>3273.1</v>
      </c>
      <c r="D452">
        <v>88282.445129943488</v>
      </c>
      <c r="E452">
        <v>583.9</v>
      </c>
      <c r="F452">
        <v>3833.3</v>
      </c>
      <c r="G452">
        <v>16427</v>
      </c>
      <c r="H452">
        <v>218.131</v>
      </c>
      <c r="I452">
        <v>2.5660000000000003</v>
      </c>
      <c r="J452">
        <v>0.95399999999999996</v>
      </c>
      <c r="K452">
        <v>0.871</v>
      </c>
      <c r="M452">
        <v>219.5</v>
      </c>
      <c r="N452" s="250"/>
    </row>
    <row r="453" spans="1:14" x14ac:dyDescent="0.35">
      <c r="A453" s="6" t="s">
        <v>58</v>
      </c>
      <c r="B453">
        <v>2017</v>
      </c>
      <c r="C453">
        <v>1809</v>
      </c>
      <c r="D453">
        <v>31230.4225178507</v>
      </c>
      <c r="E453">
        <v>180</v>
      </c>
      <c r="F453">
        <v>2302.9</v>
      </c>
      <c r="G453">
        <v>8050</v>
      </c>
      <c r="H453">
        <v>153.82</v>
      </c>
      <c r="I453">
        <v>2.56</v>
      </c>
      <c r="J453">
        <v>0</v>
      </c>
      <c r="K453">
        <v>0.71699999999999997</v>
      </c>
      <c r="M453">
        <v>154.93</v>
      </c>
      <c r="N453" s="250"/>
    </row>
    <row r="454" spans="1:14" x14ac:dyDescent="0.35">
      <c r="A454" s="6" t="s">
        <v>59</v>
      </c>
      <c r="B454">
        <v>2017</v>
      </c>
      <c r="C454">
        <v>9620.7000000000007</v>
      </c>
      <c r="D454">
        <v>169922.68001706933</v>
      </c>
      <c r="E454">
        <v>371.7</v>
      </c>
      <c r="F454">
        <v>2506.6</v>
      </c>
      <c r="G454">
        <v>83267</v>
      </c>
      <c r="H454">
        <v>975.23</v>
      </c>
      <c r="I454">
        <v>443.47300000000001</v>
      </c>
      <c r="J454">
        <v>772.61500000000001</v>
      </c>
      <c r="K454">
        <v>0.23699999999999999</v>
      </c>
      <c r="M454">
        <v>1376.15</v>
      </c>
      <c r="N454" s="250"/>
    </row>
    <row r="455" spans="1:14" x14ac:dyDescent="0.35">
      <c r="A455" s="6" t="s">
        <v>60</v>
      </c>
      <c r="B455">
        <v>2017</v>
      </c>
      <c r="C455">
        <v>6859.1</v>
      </c>
      <c r="D455">
        <v>183655.31617405935</v>
      </c>
      <c r="E455">
        <v>796.7</v>
      </c>
      <c r="F455">
        <v>6955.1</v>
      </c>
      <c r="G455">
        <v>71318</v>
      </c>
      <c r="H455">
        <v>712.83600000000001</v>
      </c>
      <c r="I455">
        <v>267.95</v>
      </c>
      <c r="J455">
        <v>0</v>
      </c>
      <c r="K455">
        <v>0.51100000000000001</v>
      </c>
      <c r="M455">
        <v>828.52</v>
      </c>
      <c r="N455" s="250"/>
    </row>
    <row r="456" spans="1:14" x14ac:dyDescent="0.35">
      <c r="A456" s="6" t="s">
        <v>61</v>
      </c>
      <c r="B456">
        <v>2017</v>
      </c>
      <c r="C456">
        <v>3984.4</v>
      </c>
      <c r="D456">
        <v>72178.362670032453</v>
      </c>
      <c r="E456">
        <v>872.2</v>
      </c>
      <c r="F456">
        <v>3849.2</v>
      </c>
      <c r="G456">
        <v>24789</v>
      </c>
      <c r="H456">
        <v>286.88200000000001</v>
      </c>
      <c r="I456">
        <v>123.004</v>
      </c>
      <c r="J456">
        <v>0</v>
      </c>
      <c r="K456">
        <v>0.76</v>
      </c>
      <c r="M456">
        <v>339.99</v>
      </c>
      <c r="N456" s="250"/>
    </row>
    <row r="457" spans="1:14" x14ac:dyDescent="0.35">
      <c r="A457" s="6" t="s">
        <v>62</v>
      </c>
      <c r="B457">
        <v>2017</v>
      </c>
      <c r="C457">
        <v>2070.1999999999998</v>
      </c>
      <c r="D457">
        <v>21323.786604639979</v>
      </c>
      <c r="E457">
        <v>113.2</v>
      </c>
      <c r="F457">
        <v>968.1</v>
      </c>
      <c r="G457">
        <v>12827</v>
      </c>
      <c r="H457">
        <v>129.40799999999999</v>
      </c>
      <c r="I457">
        <v>32.049999999999997</v>
      </c>
      <c r="J457">
        <v>0</v>
      </c>
      <c r="K457">
        <v>0.48299999999999998</v>
      </c>
      <c r="M457">
        <v>143.25</v>
      </c>
      <c r="N457" s="250"/>
    </row>
    <row r="458" spans="1:14" x14ac:dyDescent="0.35">
      <c r="A458" s="6" t="s">
        <v>63</v>
      </c>
      <c r="B458">
        <v>2017</v>
      </c>
      <c r="C458">
        <v>10415.6</v>
      </c>
      <c r="D458">
        <v>211717.91978002162</v>
      </c>
      <c r="E458">
        <v>296.39999999999998</v>
      </c>
      <c r="F458">
        <v>3446.9</v>
      </c>
      <c r="G458">
        <v>121368</v>
      </c>
      <c r="H458">
        <v>1168.569</v>
      </c>
      <c r="I458">
        <v>681.66099999999994</v>
      </c>
      <c r="J458">
        <v>4.82</v>
      </c>
      <c r="K458">
        <v>0.216</v>
      </c>
      <c r="M458">
        <v>1464.18</v>
      </c>
      <c r="N458" s="250"/>
    </row>
    <row r="459" spans="1:14" x14ac:dyDescent="0.35">
      <c r="A459" s="6" t="s">
        <v>64</v>
      </c>
      <c r="B459">
        <v>2017</v>
      </c>
      <c r="C459">
        <v>3863.5</v>
      </c>
      <c r="D459">
        <v>70964.020894097834</v>
      </c>
      <c r="E459">
        <v>398.4</v>
      </c>
      <c r="F459">
        <v>3952.4</v>
      </c>
      <c r="G459">
        <v>18135</v>
      </c>
      <c r="H459">
        <v>185.35599999999999</v>
      </c>
      <c r="I459">
        <v>91.769000000000005</v>
      </c>
      <c r="J459">
        <v>58.720999999999997</v>
      </c>
      <c r="K459">
        <v>0.73199999999999998</v>
      </c>
      <c r="M459">
        <v>240.9</v>
      </c>
      <c r="N459" s="250"/>
    </row>
    <row r="460" spans="1:14" x14ac:dyDescent="0.35">
      <c r="A460" s="6" t="s">
        <v>65</v>
      </c>
      <c r="B460">
        <v>2017</v>
      </c>
      <c r="C460">
        <v>2989.8</v>
      </c>
      <c r="D460">
        <v>73652.962948190878</v>
      </c>
      <c r="E460">
        <v>496.1</v>
      </c>
      <c r="F460">
        <v>3622</v>
      </c>
      <c r="G460">
        <v>20371</v>
      </c>
      <c r="H460">
        <v>323.81900000000002</v>
      </c>
      <c r="I460">
        <v>12.521000000000001</v>
      </c>
      <c r="J460">
        <v>0</v>
      </c>
      <c r="K460">
        <v>0.78800000000000003</v>
      </c>
      <c r="M460">
        <v>329.22</v>
      </c>
      <c r="N460" s="250"/>
    </row>
    <row r="461" spans="1:14" x14ac:dyDescent="0.35">
      <c r="A461" s="6" t="s">
        <v>66</v>
      </c>
      <c r="B461">
        <v>2017</v>
      </c>
      <c r="C461">
        <v>676</v>
      </c>
      <c r="D461">
        <v>6378.9306301238121</v>
      </c>
      <c r="E461">
        <v>27</v>
      </c>
      <c r="F461">
        <v>426.5</v>
      </c>
      <c r="G461">
        <v>2188</v>
      </c>
      <c r="H461">
        <v>28.159600000000001</v>
      </c>
      <c r="I461">
        <v>0.37</v>
      </c>
      <c r="J461">
        <v>0</v>
      </c>
      <c r="K461">
        <v>0.84599999999999997</v>
      </c>
      <c r="M461">
        <v>28.32</v>
      </c>
      <c r="N461" s="250"/>
    </row>
    <row r="462" spans="1:14" x14ac:dyDescent="0.35">
      <c r="A462" s="6" t="s">
        <v>67</v>
      </c>
      <c r="B462">
        <v>2017</v>
      </c>
      <c r="C462">
        <v>530.79999999999995</v>
      </c>
      <c r="D462">
        <v>9153.4741855992288</v>
      </c>
      <c r="E462">
        <v>39.1</v>
      </c>
      <c r="F462">
        <v>383.4</v>
      </c>
      <c r="G462">
        <v>2089</v>
      </c>
      <c r="H462">
        <v>27.826000000000001</v>
      </c>
      <c r="I462">
        <v>1.6870000000000001</v>
      </c>
      <c r="J462">
        <v>0</v>
      </c>
      <c r="K462">
        <v>0.98699999999999999</v>
      </c>
      <c r="M462">
        <v>28.55</v>
      </c>
      <c r="N462" s="250"/>
    </row>
    <row r="463" spans="1:14" x14ac:dyDescent="0.35">
      <c r="A463" s="6" t="s">
        <v>68</v>
      </c>
      <c r="B463">
        <v>2017</v>
      </c>
      <c r="C463">
        <v>1650</v>
      </c>
      <c r="D463">
        <v>18209.336261569901</v>
      </c>
      <c r="E463">
        <v>64.099999999999994</v>
      </c>
      <c r="F463">
        <v>647.9</v>
      </c>
      <c r="G463">
        <v>9450</v>
      </c>
      <c r="H463">
        <v>89.852999999999994</v>
      </c>
      <c r="I463">
        <v>31.280999999999999</v>
      </c>
      <c r="J463">
        <v>74.78</v>
      </c>
      <c r="K463">
        <v>0.47</v>
      </c>
      <c r="M463">
        <v>123.63</v>
      </c>
      <c r="N463" s="250"/>
    </row>
    <row r="464" spans="1:14" x14ac:dyDescent="0.35">
      <c r="A464" s="6" t="s">
        <v>1</v>
      </c>
      <c r="B464">
        <v>2018</v>
      </c>
      <c r="C464">
        <v>1038.5999999999999</v>
      </c>
      <c r="D464">
        <v>14168.361000000001</v>
      </c>
      <c r="E464">
        <v>107.2</v>
      </c>
      <c r="F464">
        <v>907.1</v>
      </c>
      <c r="G464">
        <v>5300</v>
      </c>
      <c r="H464">
        <v>68.412000000000006</v>
      </c>
      <c r="I464">
        <v>34.398000000000003</v>
      </c>
      <c r="J464">
        <v>0</v>
      </c>
      <c r="K464">
        <v>0.78500000000000003</v>
      </c>
      <c r="M464">
        <v>83.26</v>
      </c>
      <c r="N464" s="250"/>
    </row>
    <row r="465" spans="1:14" x14ac:dyDescent="0.35">
      <c r="A465" s="6" t="s">
        <v>173</v>
      </c>
      <c r="B465">
        <v>2018</v>
      </c>
      <c r="C465">
        <v>4405.2</v>
      </c>
      <c r="D465">
        <v>79144.207999999999</v>
      </c>
      <c r="E465">
        <v>127.1</v>
      </c>
      <c r="F465">
        <v>1341.2</v>
      </c>
      <c r="G465">
        <v>57087</v>
      </c>
      <c r="H465">
        <v>408.738</v>
      </c>
      <c r="I465">
        <v>250.06800000000001</v>
      </c>
      <c r="J465">
        <v>409.25900000000001</v>
      </c>
      <c r="K465">
        <v>0.17899999999999999</v>
      </c>
      <c r="M465">
        <v>627.65</v>
      </c>
      <c r="N465" s="250"/>
    </row>
    <row r="466" spans="1:14" x14ac:dyDescent="0.35">
      <c r="A466" s="6" t="s">
        <v>2</v>
      </c>
      <c r="B466">
        <v>2018</v>
      </c>
      <c r="C466">
        <v>21341</v>
      </c>
      <c r="D466">
        <v>344086.41</v>
      </c>
      <c r="E466">
        <v>2909.9</v>
      </c>
      <c r="F466">
        <v>7745.5</v>
      </c>
      <c r="G466">
        <v>212012</v>
      </c>
      <c r="H466">
        <v>2032.6759999999999</v>
      </c>
      <c r="I466">
        <v>883.62800000000004</v>
      </c>
      <c r="J466">
        <v>130.251</v>
      </c>
      <c r="K466">
        <v>0.24399999999999999</v>
      </c>
      <c r="M466">
        <v>2449.48</v>
      </c>
      <c r="N466" s="250"/>
    </row>
    <row r="467" spans="1:14" x14ac:dyDescent="0.35">
      <c r="A467" s="6" t="s">
        <v>3</v>
      </c>
      <c r="B467">
        <v>2018</v>
      </c>
      <c r="C467">
        <v>59551</v>
      </c>
      <c r="D467">
        <v>2465174.8670000001</v>
      </c>
      <c r="E467">
        <v>20359.400000000001</v>
      </c>
      <c r="F467">
        <v>80074.899999999994</v>
      </c>
      <c r="G467">
        <v>470532</v>
      </c>
      <c r="H467">
        <v>5485.8530000000001</v>
      </c>
      <c r="I467">
        <v>1319.1949999999999</v>
      </c>
      <c r="J467">
        <v>4977.2089999999998</v>
      </c>
      <c r="K467">
        <v>0.67300000000000004</v>
      </c>
      <c r="M467">
        <v>7404.72</v>
      </c>
      <c r="N467" s="250"/>
    </row>
    <row r="468" spans="1:14" x14ac:dyDescent="0.35">
      <c r="A468" s="6" t="s">
        <v>174</v>
      </c>
      <c r="B468">
        <v>2018</v>
      </c>
      <c r="C468">
        <v>52650.1</v>
      </c>
      <c r="D468">
        <v>1786715.588</v>
      </c>
      <c r="E468">
        <v>12944.2</v>
      </c>
      <c r="F468">
        <v>71842.100000000006</v>
      </c>
      <c r="G468">
        <v>429760</v>
      </c>
      <c r="H468">
        <v>4651.8140000000003</v>
      </c>
      <c r="I468">
        <v>1155.0540000000001</v>
      </c>
      <c r="J468">
        <v>1724.2429999999999</v>
      </c>
      <c r="K468">
        <v>0.67</v>
      </c>
      <c r="M468">
        <v>5617.94</v>
      </c>
      <c r="N468" s="250"/>
    </row>
    <row r="469" spans="1:14" x14ac:dyDescent="0.35">
      <c r="A469" s="6" t="s">
        <v>4</v>
      </c>
      <c r="B469">
        <v>2018</v>
      </c>
      <c r="C469">
        <v>602.29999999999995</v>
      </c>
      <c r="D469">
        <v>12869.706</v>
      </c>
      <c r="E469">
        <v>218.2</v>
      </c>
      <c r="F469">
        <v>804.2</v>
      </c>
      <c r="G469">
        <v>1819</v>
      </c>
      <c r="H469">
        <v>28.736000000000001</v>
      </c>
      <c r="I469">
        <v>1.167</v>
      </c>
      <c r="J469">
        <v>0</v>
      </c>
      <c r="K469">
        <v>1</v>
      </c>
      <c r="M469">
        <v>29.24</v>
      </c>
      <c r="N469" s="250"/>
    </row>
    <row r="470" spans="1:14" x14ac:dyDescent="0.35">
      <c r="A470" s="6" t="s">
        <v>5</v>
      </c>
      <c r="B470">
        <v>2018</v>
      </c>
      <c r="C470">
        <v>2214.8000000000002</v>
      </c>
      <c r="D470">
        <v>54890.123</v>
      </c>
      <c r="E470">
        <v>40.700000000000003</v>
      </c>
      <c r="F470">
        <v>1095.5999999999999</v>
      </c>
      <c r="G470">
        <v>24823</v>
      </c>
      <c r="H470">
        <v>236.27500000000001</v>
      </c>
      <c r="I470">
        <v>98.971999999999994</v>
      </c>
      <c r="J470">
        <v>7.6060000000000008</v>
      </c>
      <c r="K470">
        <v>0.24099999999999999</v>
      </c>
      <c r="M470">
        <v>281.07</v>
      </c>
      <c r="N470" s="250"/>
    </row>
    <row r="471" spans="1:14" x14ac:dyDescent="0.35">
      <c r="A471" s="6" t="s">
        <v>6</v>
      </c>
      <c r="B471">
        <v>2018</v>
      </c>
      <c r="C471">
        <v>1716.8</v>
      </c>
      <c r="D471">
        <v>17220.812000000002</v>
      </c>
      <c r="E471">
        <v>474</v>
      </c>
      <c r="F471">
        <v>1013.3</v>
      </c>
      <c r="G471">
        <v>3851</v>
      </c>
      <c r="H471">
        <v>48.436999999999998</v>
      </c>
      <c r="I471">
        <v>3.39</v>
      </c>
      <c r="J471">
        <v>2.5529999999999999</v>
      </c>
      <c r="K471">
        <v>0.93</v>
      </c>
      <c r="M471">
        <v>50.59</v>
      </c>
      <c r="N471" s="250"/>
    </row>
    <row r="472" spans="1:14" x14ac:dyDescent="0.35">
      <c r="A472" s="6" t="s">
        <v>7</v>
      </c>
      <c r="B472">
        <v>2018</v>
      </c>
      <c r="C472">
        <v>1424.3</v>
      </c>
      <c r="D472">
        <v>38417.697</v>
      </c>
      <c r="E472">
        <v>24.6</v>
      </c>
      <c r="F472">
        <v>907.8</v>
      </c>
      <c r="G472">
        <v>10586</v>
      </c>
      <c r="H472">
        <v>141.79499999999999</v>
      </c>
      <c r="I472">
        <v>83.5</v>
      </c>
      <c r="J472">
        <v>0</v>
      </c>
      <c r="K472">
        <v>0.41199999999999998</v>
      </c>
      <c r="M472">
        <v>177.85</v>
      </c>
      <c r="N472" s="250"/>
    </row>
    <row r="473" spans="1:14" x14ac:dyDescent="0.35">
      <c r="A473" s="6" t="s">
        <v>8</v>
      </c>
      <c r="B473">
        <v>2018</v>
      </c>
      <c r="C473">
        <v>1813.2</v>
      </c>
      <c r="D473">
        <v>19699.584999999999</v>
      </c>
      <c r="E473">
        <v>139.5</v>
      </c>
      <c r="F473">
        <v>446.6</v>
      </c>
      <c r="G473">
        <v>7803</v>
      </c>
      <c r="H473">
        <v>82.825000000000003</v>
      </c>
      <c r="I473">
        <v>75.085999999999999</v>
      </c>
      <c r="J473">
        <v>0</v>
      </c>
      <c r="K473">
        <v>0.40799999999999997</v>
      </c>
      <c r="M473">
        <v>115.24</v>
      </c>
      <c r="N473" s="250"/>
    </row>
    <row r="474" spans="1:14" x14ac:dyDescent="0.35">
      <c r="A474" s="6" t="s">
        <v>9</v>
      </c>
      <c r="B474">
        <v>2018</v>
      </c>
      <c r="C474">
        <v>1493</v>
      </c>
      <c r="D474">
        <v>24409.687000000002</v>
      </c>
      <c r="E474">
        <v>81.5</v>
      </c>
      <c r="F474">
        <v>911.9</v>
      </c>
      <c r="G474">
        <v>9832</v>
      </c>
      <c r="H474">
        <v>139.83699999999999</v>
      </c>
      <c r="I474">
        <v>3.653</v>
      </c>
      <c r="J474">
        <v>0</v>
      </c>
      <c r="K474">
        <v>0.69899999999999995</v>
      </c>
      <c r="M474">
        <v>141.41</v>
      </c>
      <c r="N474" s="250"/>
    </row>
    <row r="475" spans="1:14" x14ac:dyDescent="0.35">
      <c r="A475" s="6" t="s">
        <v>10</v>
      </c>
      <c r="B475">
        <v>2018</v>
      </c>
      <c r="C475">
        <v>26403.7</v>
      </c>
      <c r="D475">
        <v>592337.08799999999</v>
      </c>
      <c r="E475">
        <v>433</v>
      </c>
      <c r="F475">
        <v>6420.1</v>
      </c>
      <c r="G475">
        <v>389870</v>
      </c>
      <c r="H475">
        <v>2427.0479999999998</v>
      </c>
      <c r="I475">
        <v>1606.0719999999999</v>
      </c>
      <c r="J475">
        <v>1300.2809999999999</v>
      </c>
      <c r="K475">
        <v>0.09</v>
      </c>
      <c r="M475">
        <v>3472.96</v>
      </c>
      <c r="N475" s="250"/>
    </row>
    <row r="476" spans="1:14" x14ac:dyDescent="0.35">
      <c r="A476" s="6" t="s">
        <v>11</v>
      </c>
      <c r="B476">
        <v>2018</v>
      </c>
      <c r="C476">
        <v>4095.5</v>
      </c>
      <c r="D476">
        <v>131726.83499999999</v>
      </c>
      <c r="E476">
        <v>969.9</v>
      </c>
      <c r="F476">
        <v>4103.1000000000004</v>
      </c>
      <c r="G476">
        <v>32741</v>
      </c>
      <c r="H476">
        <v>414.27100000000002</v>
      </c>
      <c r="I476">
        <v>207.221</v>
      </c>
      <c r="J476">
        <v>483.61400000000003</v>
      </c>
      <c r="K476">
        <v>0.64100000000000001</v>
      </c>
      <c r="M476">
        <v>634.84</v>
      </c>
      <c r="N476" s="250"/>
    </row>
    <row r="477" spans="1:14" x14ac:dyDescent="0.35">
      <c r="A477" s="6" t="s">
        <v>12</v>
      </c>
      <c r="B477">
        <v>2018</v>
      </c>
      <c r="C477">
        <v>1139.4000000000001</v>
      </c>
      <c r="D477">
        <v>12630.64</v>
      </c>
      <c r="E477">
        <v>90.1</v>
      </c>
      <c r="F477">
        <v>666.3</v>
      </c>
      <c r="G477">
        <v>4919</v>
      </c>
      <c r="H477">
        <v>66.376000000000005</v>
      </c>
      <c r="I477">
        <v>4.0000000000000001E-3</v>
      </c>
      <c r="J477">
        <v>0</v>
      </c>
      <c r="K477">
        <v>0.83299999999999996</v>
      </c>
      <c r="M477">
        <v>66.38</v>
      </c>
      <c r="N477" s="250"/>
    </row>
    <row r="478" spans="1:14" x14ac:dyDescent="0.35">
      <c r="A478" s="6" t="s">
        <v>13</v>
      </c>
      <c r="B478">
        <v>2018</v>
      </c>
      <c r="C478">
        <v>3315</v>
      </c>
      <c r="D478">
        <v>62514.593999999997</v>
      </c>
      <c r="E478">
        <v>574.1</v>
      </c>
      <c r="F478">
        <v>2773</v>
      </c>
      <c r="G478">
        <v>24907</v>
      </c>
      <c r="H478">
        <v>235.68</v>
      </c>
      <c r="I478">
        <v>24.94</v>
      </c>
      <c r="J478">
        <v>0</v>
      </c>
      <c r="K478">
        <v>0.56999999999999995</v>
      </c>
      <c r="M478">
        <v>246.45</v>
      </c>
      <c r="N478" s="250"/>
    </row>
    <row r="479" spans="1:14" x14ac:dyDescent="0.35">
      <c r="A479" s="6" t="s">
        <v>14</v>
      </c>
      <c r="B479">
        <v>2018</v>
      </c>
      <c r="C479">
        <v>270.8</v>
      </c>
      <c r="D479">
        <v>2404.4009999999998</v>
      </c>
      <c r="E479">
        <v>37.299999999999997</v>
      </c>
      <c r="F479">
        <v>138.9</v>
      </c>
      <c r="G479">
        <v>759</v>
      </c>
      <c r="H479">
        <v>15.872</v>
      </c>
      <c r="I479">
        <v>3.4169999999999998</v>
      </c>
      <c r="J479">
        <v>0</v>
      </c>
      <c r="K479">
        <v>1</v>
      </c>
      <c r="M479">
        <v>17.350000000000001</v>
      </c>
      <c r="N479" s="250"/>
    </row>
    <row r="480" spans="1:14" x14ac:dyDescent="0.35">
      <c r="A480" s="6" t="s">
        <v>15</v>
      </c>
      <c r="B480">
        <v>2018</v>
      </c>
      <c r="C480">
        <v>1398.5</v>
      </c>
      <c r="D480">
        <v>23014.596000000001</v>
      </c>
      <c r="E480">
        <v>308.8</v>
      </c>
      <c r="F480">
        <v>941.2</v>
      </c>
      <c r="G480">
        <v>5499</v>
      </c>
      <c r="H480">
        <v>70.067999999999998</v>
      </c>
      <c r="I480">
        <v>4.6470000000000002</v>
      </c>
      <c r="J480">
        <v>0</v>
      </c>
      <c r="K480">
        <v>1</v>
      </c>
      <c r="M480">
        <v>72.069999999999993</v>
      </c>
      <c r="N480" s="250"/>
    </row>
    <row r="481" spans="1:14" x14ac:dyDescent="0.35">
      <c r="A481" s="6" t="s">
        <v>16</v>
      </c>
      <c r="B481">
        <v>2018</v>
      </c>
      <c r="C481">
        <v>15971.4</v>
      </c>
      <c r="D481">
        <v>432458.84299999999</v>
      </c>
      <c r="E481">
        <v>8951.5</v>
      </c>
      <c r="F481">
        <v>27368.7</v>
      </c>
      <c r="G481">
        <v>102683</v>
      </c>
      <c r="H481">
        <v>913.75199999999995</v>
      </c>
      <c r="I481">
        <v>233.626</v>
      </c>
      <c r="J481">
        <v>10.487</v>
      </c>
      <c r="K481">
        <v>0.77600000000000002</v>
      </c>
      <c r="M481">
        <v>1017.46</v>
      </c>
      <c r="N481" s="250"/>
    </row>
    <row r="482" spans="1:14" x14ac:dyDescent="0.35">
      <c r="A482" s="6" t="s">
        <v>75</v>
      </c>
      <c r="B482">
        <v>2018</v>
      </c>
      <c r="C482">
        <v>20365</v>
      </c>
      <c r="D482">
        <v>265618.27799999999</v>
      </c>
      <c r="E482">
        <v>6471.6</v>
      </c>
      <c r="F482">
        <v>13390.5</v>
      </c>
      <c r="G482">
        <v>58417</v>
      </c>
      <c r="H482">
        <v>603.54499999999996</v>
      </c>
      <c r="I482">
        <v>75.302000000000007</v>
      </c>
      <c r="J482">
        <v>101.486</v>
      </c>
      <c r="K482">
        <v>0.64</v>
      </c>
      <c r="M482">
        <v>663.57</v>
      </c>
      <c r="N482" s="250"/>
    </row>
    <row r="483" spans="1:14" x14ac:dyDescent="0.35">
      <c r="A483" s="6" t="s">
        <v>17</v>
      </c>
      <c r="B483">
        <v>2018</v>
      </c>
      <c r="C483">
        <v>1904.4</v>
      </c>
      <c r="D483">
        <v>28874.548999999999</v>
      </c>
      <c r="E483">
        <v>36.799999999999997</v>
      </c>
      <c r="F483">
        <v>842.6</v>
      </c>
      <c r="G483">
        <v>15007</v>
      </c>
      <c r="H483">
        <v>149.57599999999999</v>
      </c>
      <c r="I483">
        <v>15.105</v>
      </c>
      <c r="J483">
        <v>0</v>
      </c>
      <c r="K483">
        <v>0.39500000000000002</v>
      </c>
      <c r="M483">
        <v>156.1</v>
      </c>
      <c r="N483" s="250"/>
    </row>
    <row r="484" spans="1:14" x14ac:dyDescent="0.35">
      <c r="A484" s="6" t="s">
        <v>18</v>
      </c>
      <c r="B484">
        <v>2018</v>
      </c>
      <c r="C484">
        <v>993</v>
      </c>
      <c r="D484">
        <v>12285.862999999999</v>
      </c>
      <c r="E484">
        <v>139.4</v>
      </c>
      <c r="F484">
        <v>753.7</v>
      </c>
      <c r="G484">
        <v>5330</v>
      </c>
      <c r="H484">
        <v>70.77</v>
      </c>
      <c r="I484">
        <v>0</v>
      </c>
      <c r="J484">
        <v>0</v>
      </c>
      <c r="K484">
        <v>0.746</v>
      </c>
      <c r="M484">
        <v>70.77</v>
      </c>
      <c r="N484" s="250"/>
    </row>
    <row r="485" spans="1:14" x14ac:dyDescent="0.35">
      <c r="A485" s="6" t="s">
        <v>19</v>
      </c>
      <c r="B485">
        <v>2018</v>
      </c>
      <c r="C485">
        <v>2184.3000000000002</v>
      </c>
      <c r="D485">
        <v>28896.981</v>
      </c>
      <c r="E485">
        <v>133.1</v>
      </c>
      <c r="F485">
        <v>511.6</v>
      </c>
      <c r="G485">
        <v>20929</v>
      </c>
      <c r="H485">
        <v>179.82499999999999</v>
      </c>
      <c r="I485">
        <v>93.801000000000002</v>
      </c>
      <c r="J485">
        <v>12.367000000000001</v>
      </c>
      <c r="K485">
        <v>0.24</v>
      </c>
      <c r="M485">
        <v>223.68</v>
      </c>
      <c r="N485" s="250"/>
    </row>
    <row r="486" spans="1:14" x14ac:dyDescent="0.35">
      <c r="A486" s="6" t="s">
        <v>20</v>
      </c>
      <c r="B486">
        <v>2018</v>
      </c>
      <c r="C486">
        <v>1937</v>
      </c>
      <c r="D486">
        <v>28700.374</v>
      </c>
      <c r="E486">
        <v>491.8</v>
      </c>
      <c r="F486">
        <v>1550.7</v>
      </c>
      <c r="G486">
        <v>8939</v>
      </c>
      <c r="H486">
        <v>86.548000000000002</v>
      </c>
      <c r="I486">
        <v>17.244</v>
      </c>
      <c r="J486">
        <v>0</v>
      </c>
      <c r="K486">
        <v>0.63800000000000001</v>
      </c>
      <c r="M486">
        <v>93.99</v>
      </c>
      <c r="N486" s="250"/>
    </row>
    <row r="487" spans="1:14" x14ac:dyDescent="0.35">
      <c r="A487" s="6" t="s">
        <v>21</v>
      </c>
      <c r="B487">
        <v>2018</v>
      </c>
      <c r="C487">
        <v>3079.2</v>
      </c>
      <c r="D487">
        <v>57875.627999999997</v>
      </c>
      <c r="E487">
        <v>453.8</v>
      </c>
      <c r="F487">
        <v>3662</v>
      </c>
      <c r="G487">
        <v>12522</v>
      </c>
      <c r="H487">
        <v>144.67599999999999</v>
      </c>
      <c r="I487">
        <v>4.0670000000000002</v>
      </c>
      <c r="J487">
        <v>23.524999999999999</v>
      </c>
      <c r="K487">
        <v>0.755</v>
      </c>
      <c r="M487">
        <v>152.81</v>
      </c>
      <c r="N487" s="250"/>
    </row>
    <row r="488" spans="1:14" x14ac:dyDescent="0.35">
      <c r="A488" s="6" t="s">
        <v>22</v>
      </c>
      <c r="B488">
        <v>2018</v>
      </c>
      <c r="C488">
        <v>2481.1</v>
      </c>
      <c r="D488">
        <v>56971.716999999997</v>
      </c>
      <c r="E488">
        <v>396.8</v>
      </c>
      <c r="F488">
        <v>4003.4</v>
      </c>
      <c r="G488">
        <v>15963</v>
      </c>
      <c r="H488">
        <v>165.95099999999999</v>
      </c>
      <c r="I488">
        <v>7.7539999999999996</v>
      </c>
      <c r="J488">
        <v>0</v>
      </c>
      <c r="K488">
        <v>0.79800000000000004</v>
      </c>
      <c r="M488">
        <v>169.3</v>
      </c>
      <c r="N488" s="250"/>
    </row>
    <row r="489" spans="1:14" x14ac:dyDescent="0.35">
      <c r="A489" s="6" t="s">
        <v>23</v>
      </c>
      <c r="B489">
        <v>2018</v>
      </c>
      <c r="C489">
        <v>1025.5999999999999</v>
      </c>
      <c r="D489">
        <v>20822.182000000001</v>
      </c>
      <c r="E489">
        <v>135.9</v>
      </c>
      <c r="F489">
        <v>918.2</v>
      </c>
      <c r="G489">
        <v>5809</v>
      </c>
      <c r="H489">
        <v>55.875999999999998</v>
      </c>
      <c r="I489">
        <v>22.033999999999999</v>
      </c>
      <c r="J489">
        <v>0</v>
      </c>
      <c r="K489">
        <v>0.79700000000000004</v>
      </c>
      <c r="M489">
        <v>65.39</v>
      </c>
      <c r="N489" s="250"/>
    </row>
    <row r="490" spans="1:14" x14ac:dyDescent="0.35">
      <c r="A490" s="6" t="s">
        <v>24</v>
      </c>
      <c r="B490">
        <v>2018</v>
      </c>
      <c r="C490">
        <v>2212.1999999999998</v>
      </c>
      <c r="D490">
        <v>58692.214</v>
      </c>
      <c r="E490">
        <v>113</v>
      </c>
      <c r="F490">
        <v>1479.4</v>
      </c>
      <c r="G490">
        <v>23450</v>
      </c>
      <c r="H490">
        <v>276.89100000000002</v>
      </c>
      <c r="I490">
        <v>136.297</v>
      </c>
      <c r="J490">
        <v>108.182</v>
      </c>
      <c r="K490">
        <v>0.51300000000000001</v>
      </c>
      <c r="M490">
        <v>365.06</v>
      </c>
      <c r="N490" s="250"/>
    </row>
    <row r="491" spans="1:14" x14ac:dyDescent="0.35">
      <c r="A491" s="6" t="s">
        <v>25</v>
      </c>
      <c r="B491">
        <v>2018</v>
      </c>
      <c r="C491">
        <v>672.8</v>
      </c>
      <c r="D491">
        <v>12511.897999999999</v>
      </c>
      <c r="E491">
        <v>72</v>
      </c>
      <c r="F491">
        <v>715</v>
      </c>
      <c r="G491">
        <v>3254</v>
      </c>
      <c r="H491">
        <v>46.935000000000002</v>
      </c>
      <c r="I491">
        <v>0</v>
      </c>
      <c r="J491">
        <v>0</v>
      </c>
      <c r="K491">
        <v>0.86599999999999999</v>
      </c>
      <c r="M491">
        <v>46.94</v>
      </c>
      <c r="N491" s="250"/>
    </row>
    <row r="492" spans="1:14" x14ac:dyDescent="0.35">
      <c r="A492" s="6" t="s">
        <v>26</v>
      </c>
      <c r="B492">
        <v>2018</v>
      </c>
      <c r="C492">
        <v>5338.7</v>
      </c>
      <c r="D492">
        <v>101540.465</v>
      </c>
      <c r="E492">
        <v>729</v>
      </c>
      <c r="F492">
        <v>4504.3</v>
      </c>
      <c r="G492">
        <v>51696</v>
      </c>
      <c r="H492">
        <v>485.161</v>
      </c>
      <c r="I492">
        <v>128.72999999999999</v>
      </c>
      <c r="J492">
        <v>159.268</v>
      </c>
      <c r="K492">
        <v>0.51200000000000001</v>
      </c>
      <c r="M492">
        <v>583.91999999999996</v>
      </c>
      <c r="N492" s="250"/>
    </row>
    <row r="493" spans="1:14" x14ac:dyDescent="0.35">
      <c r="A493" s="6" t="s">
        <v>27</v>
      </c>
      <c r="B493">
        <v>2018</v>
      </c>
      <c r="C493">
        <v>5058.2</v>
      </c>
      <c r="D493">
        <v>90362.031000000003</v>
      </c>
      <c r="E493">
        <v>74.7</v>
      </c>
      <c r="F493">
        <v>1643.2</v>
      </c>
      <c r="G493">
        <v>58143</v>
      </c>
      <c r="H493">
        <v>394.16300000000001</v>
      </c>
      <c r="I493">
        <v>207.15199999999999</v>
      </c>
      <c r="J493">
        <v>114.56399999999999</v>
      </c>
      <c r="K493">
        <v>0.192</v>
      </c>
      <c r="M493">
        <v>514.66</v>
      </c>
      <c r="N493" s="250"/>
    </row>
    <row r="494" spans="1:14" x14ac:dyDescent="0.35">
      <c r="A494" s="6" t="s">
        <v>28</v>
      </c>
      <c r="B494">
        <v>2018</v>
      </c>
      <c r="C494">
        <v>594.4</v>
      </c>
      <c r="D494">
        <v>14949.481</v>
      </c>
      <c r="E494">
        <v>19.2</v>
      </c>
      <c r="F494">
        <v>660.7</v>
      </c>
      <c r="G494">
        <v>2355</v>
      </c>
      <c r="H494">
        <v>17.617000000000001</v>
      </c>
      <c r="I494">
        <v>14.573</v>
      </c>
      <c r="J494">
        <v>0</v>
      </c>
      <c r="K494">
        <v>0.84499999999999997</v>
      </c>
      <c r="M494">
        <v>23.91</v>
      </c>
      <c r="N494" s="250"/>
    </row>
    <row r="495" spans="1:14" x14ac:dyDescent="0.35">
      <c r="A495" s="6" t="s">
        <v>29</v>
      </c>
      <c r="B495">
        <v>2018</v>
      </c>
      <c r="C495">
        <v>11852.1</v>
      </c>
      <c r="D495">
        <v>277106.51799999998</v>
      </c>
      <c r="E495">
        <v>3134.9</v>
      </c>
      <c r="F495">
        <v>13176.1</v>
      </c>
      <c r="G495">
        <v>103086</v>
      </c>
      <c r="H495">
        <v>1135.58</v>
      </c>
      <c r="I495">
        <v>166.81399999999999</v>
      </c>
      <c r="J495">
        <v>160.52599999999998</v>
      </c>
      <c r="K495">
        <v>0.629</v>
      </c>
      <c r="M495">
        <v>1251.1199999999999</v>
      </c>
      <c r="N495" s="250"/>
    </row>
    <row r="496" spans="1:14" x14ac:dyDescent="0.35">
      <c r="A496" s="6" t="s">
        <v>30</v>
      </c>
      <c r="B496">
        <v>2018</v>
      </c>
      <c r="C496">
        <v>1190.8</v>
      </c>
      <c r="D496">
        <v>28621.253000000001</v>
      </c>
      <c r="E496">
        <v>129.80000000000001</v>
      </c>
      <c r="F496">
        <v>1002</v>
      </c>
      <c r="G496">
        <v>6385</v>
      </c>
      <c r="H496">
        <v>86.650999999999996</v>
      </c>
      <c r="I496">
        <v>47.51</v>
      </c>
      <c r="J496">
        <v>150.37799999999999</v>
      </c>
      <c r="K496">
        <v>0.79</v>
      </c>
      <c r="M496">
        <v>147.93</v>
      </c>
      <c r="N496" s="250"/>
    </row>
    <row r="497" spans="1:14" x14ac:dyDescent="0.35">
      <c r="A497" s="6" t="s">
        <v>175</v>
      </c>
      <c r="B497">
        <v>2018</v>
      </c>
      <c r="C497">
        <v>7330.7</v>
      </c>
      <c r="D497">
        <v>174401.86300000001</v>
      </c>
      <c r="E497">
        <v>403.3</v>
      </c>
      <c r="F497">
        <v>4738.2</v>
      </c>
      <c r="G497">
        <v>88017</v>
      </c>
      <c r="H497">
        <v>852.71</v>
      </c>
      <c r="I497">
        <v>318.375</v>
      </c>
      <c r="J497">
        <v>83.453000000000003</v>
      </c>
      <c r="K497">
        <v>0.32800000000000001</v>
      </c>
      <c r="M497">
        <v>1012.79</v>
      </c>
      <c r="N497" s="250"/>
    </row>
    <row r="498" spans="1:14" x14ac:dyDescent="0.35">
      <c r="A498" s="6" t="s">
        <v>31</v>
      </c>
      <c r="B498">
        <v>2018</v>
      </c>
      <c r="C498">
        <v>1291.5</v>
      </c>
      <c r="D498">
        <v>26310.116000000002</v>
      </c>
      <c r="E498">
        <v>67.599999999999994</v>
      </c>
      <c r="F498">
        <v>833.8</v>
      </c>
      <c r="G498">
        <v>7632</v>
      </c>
      <c r="H498">
        <v>97.01</v>
      </c>
      <c r="I498">
        <v>7.319</v>
      </c>
      <c r="J498">
        <v>283.68599999999998</v>
      </c>
      <c r="K498">
        <v>0.69299999999999995</v>
      </c>
      <c r="M498">
        <v>177.08</v>
      </c>
      <c r="N498" s="250"/>
    </row>
    <row r="499" spans="1:14" x14ac:dyDescent="0.35">
      <c r="A499" s="6" t="s">
        <v>32</v>
      </c>
      <c r="B499">
        <v>2018</v>
      </c>
      <c r="C499">
        <v>773.1</v>
      </c>
      <c r="D499">
        <v>13872.674999999999</v>
      </c>
      <c r="E499">
        <v>247.7</v>
      </c>
      <c r="F499">
        <v>1087.7</v>
      </c>
      <c r="G499">
        <v>3522</v>
      </c>
      <c r="H499">
        <v>23.318999999999999</v>
      </c>
      <c r="I499">
        <v>1.3049999999999999</v>
      </c>
      <c r="J499">
        <v>0</v>
      </c>
      <c r="K499">
        <v>0.97699999999999998</v>
      </c>
      <c r="M499">
        <v>23.88</v>
      </c>
      <c r="N499" s="250"/>
    </row>
    <row r="500" spans="1:14" x14ac:dyDescent="0.35">
      <c r="A500" s="6" t="s">
        <v>33</v>
      </c>
      <c r="B500">
        <v>2018</v>
      </c>
      <c r="C500">
        <v>5881.6</v>
      </c>
      <c r="D500">
        <v>136120.552</v>
      </c>
      <c r="E500">
        <v>1243.8</v>
      </c>
      <c r="F500">
        <v>6201.4</v>
      </c>
      <c r="G500">
        <v>57742</v>
      </c>
      <c r="H500">
        <v>502.512</v>
      </c>
      <c r="I500">
        <v>144.017</v>
      </c>
      <c r="J500">
        <v>102.748</v>
      </c>
      <c r="K500">
        <v>0.49099999999999999</v>
      </c>
      <c r="M500">
        <v>592.54</v>
      </c>
      <c r="N500" s="250"/>
    </row>
    <row r="501" spans="1:14" x14ac:dyDescent="0.35">
      <c r="A501" s="6" t="s">
        <v>34</v>
      </c>
      <c r="B501">
        <v>2018</v>
      </c>
      <c r="C501">
        <v>451.2</v>
      </c>
      <c r="D501">
        <v>3872.8270000000002</v>
      </c>
      <c r="E501">
        <v>72.900000000000006</v>
      </c>
      <c r="F501">
        <v>469.2</v>
      </c>
      <c r="G501">
        <v>1787</v>
      </c>
      <c r="H501">
        <v>17.058</v>
      </c>
      <c r="I501">
        <v>0</v>
      </c>
      <c r="J501">
        <v>0</v>
      </c>
      <c r="K501">
        <v>0.93899999999999995</v>
      </c>
      <c r="M501">
        <v>17.059999999999999</v>
      </c>
      <c r="N501" s="250"/>
    </row>
    <row r="502" spans="1:14" x14ac:dyDescent="0.35">
      <c r="A502" s="6" t="s">
        <v>35</v>
      </c>
      <c r="B502">
        <v>2018</v>
      </c>
      <c r="C502">
        <v>4449.1000000000004</v>
      </c>
      <c r="D502">
        <v>89519.339000000007</v>
      </c>
      <c r="E502">
        <v>509.8</v>
      </c>
      <c r="F502">
        <v>4254.1000000000004</v>
      </c>
      <c r="G502">
        <v>29750</v>
      </c>
      <c r="H502">
        <v>327.81700000000001</v>
      </c>
      <c r="I502">
        <v>46.973999999999997</v>
      </c>
      <c r="J502">
        <v>0</v>
      </c>
      <c r="K502">
        <v>0.65100000000000002</v>
      </c>
      <c r="M502">
        <v>348.1</v>
      </c>
      <c r="N502" s="250"/>
    </row>
    <row r="503" spans="1:14" x14ac:dyDescent="0.35">
      <c r="A503" s="6" t="s">
        <v>36</v>
      </c>
      <c r="B503">
        <v>2018</v>
      </c>
      <c r="C503">
        <v>1089.3</v>
      </c>
      <c r="D503">
        <v>9623.4889999999996</v>
      </c>
      <c r="E503">
        <v>249.7</v>
      </c>
      <c r="F503">
        <v>629.70000000000005</v>
      </c>
      <c r="G503">
        <v>2454</v>
      </c>
      <c r="H503">
        <v>41.85</v>
      </c>
      <c r="I503">
        <v>9.6000000000000002E-2</v>
      </c>
      <c r="J503">
        <v>0</v>
      </c>
      <c r="K503">
        <v>0.99299999999999999</v>
      </c>
      <c r="M503">
        <v>41.89</v>
      </c>
      <c r="N503" s="250"/>
    </row>
    <row r="504" spans="1:14" x14ac:dyDescent="0.35">
      <c r="A504" s="6" t="s">
        <v>37</v>
      </c>
      <c r="B504">
        <v>2018</v>
      </c>
      <c r="C504">
        <v>1138.0999999999999</v>
      </c>
      <c r="D504">
        <v>21346.751</v>
      </c>
      <c r="E504">
        <v>17.899999999999999</v>
      </c>
      <c r="F504">
        <v>504.5</v>
      </c>
      <c r="G504">
        <v>6548</v>
      </c>
      <c r="H504">
        <v>93.417000000000002</v>
      </c>
      <c r="I504">
        <v>18.431000000000001</v>
      </c>
      <c r="J504">
        <v>15.552</v>
      </c>
      <c r="K504">
        <v>0.52100000000000002</v>
      </c>
      <c r="M504">
        <v>105.59</v>
      </c>
      <c r="N504" s="250"/>
    </row>
    <row r="505" spans="1:14" x14ac:dyDescent="0.35">
      <c r="A505" s="6" t="s">
        <v>176</v>
      </c>
      <c r="B505">
        <v>2018</v>
      </c>
      <c r="C505">
        <v>3771.1</v>
      </c>
      <c r="D505">
        <v>76324.072</v>
      </c>
      <c r="E505">
        <v>111.5</v>
      </c>
      <c r="F505">
        <v>2272.4</v>
      </c>
      <c r="G505">
        <v>15071</v>
      </c>
      <c r="H505">
        <v>200.06</v>
      </c>
      <c r="I505">
        <v>111.568</v>
      </c>
      <c r="J505">
        <v>183.15299999999999</v>
      </c>
      <c r="K505">
        <v>0.72199999999999998</v>
      </c>
      <c r="M505">
        <v>297.88</v>
      </c>
      <c r="N505" s="250"/>
    </row>
    <row r="506" spans="1:14" x14ac:dyDescent="0.35">
      <c r="A506" s="6" t="s">
        <v>38</v>
      </c>
      <c r="B506">
        <v>2018</v>
      </c>
      <c r="C506">
        <v>3665.5</v>
      </c>
      <c r="D506">
        <v>67846.581999999995</v>
      </c>
      <c r="E506">
        <v>464</v>
      </c>
      <c r="F506">
        <v>2138</v>
      </c>
      <c r="G506">
        <v>25686</v>
      </c>
      <c r="H506">
        <v>360.77499999999998</v>
      </c>
      <c r="I506">
        <v>75.613</v>
      </c>
      <c r="J506">
        <v>0</v>
      </c>
      <c r="K506">
        <v>0.55200000000000005</v>
      </c>
      <c r="M506">
        <v>393.42</v>
      </c>
      <c r="N506" s="250"/>
    </row>
    <row r="507" spans="1:14" x14ac:dyDescent="0.35">
      <c r="A507" s="6" t="s">
        <v>39</v>
      </c>
      <c r="B507">
        <v>2018</v>
      </c>
      <c r="C507">
        <v>1409</v>
      </c>
      <c r="D507">
        <v>20376.009999999998</v>
      </c>
      <c r="E507">
        <v>186.8</v>
      </c>
      <c r="F507">
        <v>898.3</v>
      </c>
      <c r="G507">
        <v>5312</v>
      </c>
      <c r="H507">
        <v>69.718999999999994</v>
      </c>
      <c r="I507">
        <v>31.097000000000001</v>
      </c>
      <c r="J507">
        <v>0</v>
      </c>
      <c r="K507">
        <v>0.85699999999999998</v>
      </c>
      <c r="M507">
        <v>83.14</v>
      </c>
      <c r="N507" s="250"/>
    </row>
    <row r="508" spans="1:14" x14ac:dyDescent="0.35">
      <c r="A508" s="6" t="s">
        <v>177</v>
      </c>
      <c r="B508">
        <v>2018</v>
      </c>
      <c r="C508">
        <v>1181.2</v>
      </c>
      <c r="D508">
        <v>23756.507000000001</v>
      </c>
      <c r="E508">
        <v>258.5</v>
      </c>
      <c r="F508">
        <v>928.2</v>
      </c>
      <c r="G508">
        <v>5395</v>
      </c>
      <c r="H508">
        <v>66.902000000000001</v>
      </c>
      <c r="I508">
        <v>95.61</v>
      </c>
      <c r="J508">
        <v>0</v>
      </c>
      <c r="K508">
        <v>0.61399999999999999</v>
      </c>
      <c r="M508">
        <v>108.18</v>
      </c>
      <c r="N508" s="250"/>
    </row>
    <row r="509" spans="1:14" x14ac:dyDescent="0.35">
      <c r="A509" s="6" t="s">
        <v>178</v>
      </c>
      <c r="B509">
        <v>2018</v>
      </c>
      <c r="C509">
        <v>6498.5</v>
      </c>
      <c r="D509">
        <v>181114.75599999999</v>
      </c>
      <c r="E509">
        <v>340.8</v>
      </c>
      <c r="F509">
        <v>4085.5</v>
      </c>
      <c r="G509">
        <v>106575</v>
      </c>
      <c r="H509">
        <v>845.20799999999997</v>
      </c>
      <c r="I509">
        <v>360.38</v>
      </c>
      <c r="J509">
        <v>109.208</v>
      </c>
      <c r="K509">
        <v>0.26200000000000001</v>
      </c>
      <c r="M509">
        <v>1030.4000000000001</v>
      </c>
      <c r="N509" s="250"/>
    </row>
    <row r="510" spans="1:14" x14ac:dyDescent="0.35">
      <c r="A510" s="6" t="s">
        <v>40</v>
      </c>
      <c r="B510">
        <v>2018</v>
      </c>
      <c r="C510">
        <v>3234.5</v>
      </c>
      <c r="D510">
        <v>88751.213000000003</v>
      </c>
      <c r="E510">
        <v>408.6</v>
      </c>
      <c r="F510">
        <v>3565.8</v>
      </c>
      <c r="G510">
        <v>30550</v>
      </c>
      <c r="H510">
        <v>446.21699999999998</v>
      </c>
      <c r="I510">
        <v>16.283000000000001</v>
      </c>
      <c r="J510">
        <v>0</v>
      </c>
      <c r="K510">
        <v>0.69599999999999995</v>
      </c>
      <c r="M510">
        <v>453.25</v>
      </c>
      <c r="N510" s="250"/>
    </row>
    <row r="511" spans="1:14" x14ac:dyDescent="0.35">
      <c r="A511" s="6" t="s">
        <v>41</v>
      </c>
      <c r="B511">
        <v>2018</v>
      </c>
      <c r="C511">
        <v>1402.8</v>
      </c>
      <c r="D511">
        <v>40925.275999999998</v>
      </c>
      <c r="E511">
        <v>235.2</v>
      </c>
      <c r="F511">
        <v>1514</v>
      </c>
      <c r="G511">
        <v>9639</v>
      </c>
      <c r="H511">
        <v>128.09</v>
      </c>
      <c r="I511">
        <v>18.254999999999999</v>
      </c>
      <c r="J511">
        <v>206.44200000000001</v>
      </c>
      <c r="K511">
        <v>0.749</v>
      </c>
      <c r="M511">
        <v>191.94</v>
      </c>
      <c r="N511" s="250"/>
    </row>
    <row r="512" spans="1:14" x14ac:dyDescent="0.35">
      <c r="A512" s="6" t="s">
        <v>42</v>
      </c>
      <c r="B512">
        <v>2018</v>
      </c>
      <c r="C512">
        <v>1937.2</v>
      </c>
      <c r="D512">
        <v>41128.101000000002</v>
      </c>
      <c r="E512">
        <v>504.7</v>
      </c>
      <c r="F512">
        <v>2620</v>
      </c>
      <c r="G512">
        <v>9930</v>
      </c>
      <c r="H512">
        <v>85.927999999999997</v>
      </c>
      <c r="I512">
        <v>49.374000000000002</v>
      </c>
      <c r="J512">
        <v>0</v>
      </c>
      <c r="K512">
        <v>0.79400000000000004</v>
      </c>
      <c r="M512">
        <v>107.24</v>
      </c>
      <c r="N512" s="250"/>
    </row>
    <row r="513" spans="1:14" x14ac:dyDescent="0.35">
      <c r="A513" s="6" t="s">
        <v>43</v>
      </c>
      <c r="B513">
        <v>2018</v>
      </c>
      <c r="C513">
        <v>22482.400000000001</v>
      </c>
      <c r="D513">
        <v>379679.424</v>
      </c>
      <c r="E513">
        <v>6354.6</v>
      </c>
      <c r="F513">
        <v>22458.2</v>
      </c>
      <c r="G513">
        <v>88429</v>
      </c>
      <c r="H513">
        <v>909.02099999999996</v>
      </c>
      <c r="I513">
        <v>117.215</v>
      </c>
      <c r="J513">
        <v>60.524000000000001</v>
      </c>
      <c r="K513">
        <v>0.76400000000000001</v>
      </c>
      <c r="M513">
        <v>976.04</v>
      </c>
      <c r="N513" s="250"/>
    </row>
    <row r="514" spans="1:14" x14ac:dyDescent="0.35">
      <c r="A514" s="6" t="s">
        <v>44</v>
      </c>
      <c r="B514">
        <v>2018</v>
      </c>
      <c r="C514">
        <v>4615</v>
      </c>
      <c r="D514">
        <v>137842.644</v>
      </c>
      <c r="E514">
        <v>1040</v>
      </c>
      <c r="F514">
        <v>3254</v>
      </c>
      <c r="G514">
        <v>52615</v>
      </c>
      <c r="H514">
        <v>504.51600000000002</v>
      </c>
      <c r="I514">
        <v>365.37699999999995</v>
      </c>
      <c r="J514">
        <v>270.35900000000004</v>
      </c>
      <c r="K514">
        <v>0.437</v>
      </c>
      <c r="M514">
        <v>735.56</v>
      </c>
      <c r="N514" s="250"/>
    </row>
    <row r="515" spans="1:14" x14ac:dyDescent="0.35">
      <c r="A515" s="6" t="s">
        <v>45</v>
      </c>
      <c r="B515">
        <v>2018</v>
      </c>
      <c r="C515">
        <v>4552.8999999999996</v>
      </c>
      <c r="D515">
        <v>87267.868000000002</v>
      </c>
      <c r="E515">
        <v>841.7</v>
      </c>
      <c r="F515">
        <v>3737</v>
      </c>
      <c r="G515">
        <v>35341</v>
      </c>
      <c r="H515">
        <v>408.06099999999998</v>
      </c>
      <c r="I515">
        <v>35.43</v>
      </c>
      <c r="J515">
        <v>573.64099999999996</v>
      </c>
      <c r="K515">
        <v>0.55900000000000005</v>
      </c>
      <c r="M515">
        <v>578.87</v>
      </c>
      <c r="N515" s="250"/>
    </row>
    <row r="516" spans="1:14" x14ac:dyDescent="0.35">
      <c r="A516" s="6" t="s">
        <v>46</v>
      </c>
      <c r="B516">
        <v>2018</v>
      </c>
      <c r="C516">
        <v>1669.5</v>
      </c>
      <c r="D516">
        <v>14846.558000000001</v>
      </c>
      <c r="E516">
        <v>33.4</v>
      </c>
      <c r="F516">
        <v>492.7</v>
      </c>
      <c r="G516">
        <v>8449</v>
      </c>
      <c r="H516">
        <v>78.004999999999995</v>
      </c>
      <c r="I516">
        <v>49.759</v>
      </c>
      <c r="J516">
        <v>0</v>
      </c>
      <c r="K516">
        <v>0.38</v>
      </c>
      <c r="M516">
        <v>99.49</v>
      </c>
      <c r="N516" s="250"/>
    </row>
    <row r="517" spans="1:14" x14ac:dyDescent="0.35">
      <c r="A517" s="6" t="s">
        <v>47</v>
      </c>
      <c r="B517">
        <v>2018</v>
      </c>
      <c r="C517">
        <v>898</v>
      </c>
      <c r="D517">
        <v>14523.091</v>
      </c>
      <c r="E517">
        <v>161</v>
      </c>
      <c r="F517">
        <v>982</v>
      </c>
      <c r="G517">
        <v>4305</v>
      </c>
      <c r="H517">
        <v>39.154000000000003</v>
      </c>
      <c r="I517">
        <v>0.24199999999999999</v>
      </c>
      <c r="J517">
        <v>48.366999999999997</v>
      </c>
      <c r="K517">
        <v>0.9</v>
      </c>
      <c r="M517">
        <v>52.37</v>
      </c>
      <c r="N517" s="250"/>
    </row>
    <row r="518" spans="1:14" x14ac:dyDescent="0.35">
      <c r="A518" s="6" t="s">
        <v>179</v>
      </c>
      <c r="B518">
        <v>2018</v>
      </c>
      <c r="C518">
        <v>934.4</v>
      </c>
      <c r="D518">
        <v>30979.897000000001</v>
      </c>
      <c r="E518">
        <v>117.5</v>
      </c>
      <c r="F518">
        <v>476.4</v>
      </c>
      <c r="G518">
        <v>7056</v>
      </c>
      <c r="H518">
        <v>67.563000000000002</v>
      </c>
      <c r="I518">
        <v>18.695</v>
      </c>
      <c r="J518">
        <v>0</v>
      </c>
      <c r="K518">
        <v>0.41599999999999998</v>
      </c>
      <c r="M518">
        <v>75.63</v>
      </c>
      <c r="N518" s="250"/>
    </row>
    <row r="519" spans="1:14" x14ac:dyDescent="0.35">
      <c r="A519" s="6" t="s">
        <v>48</v>
      </c>
      <c r="B519">
        <v>2018</v>
      </c>
      <c r="C519">
        <v>2176</v>
      </c>
      <c r="D519">
        <v>48217.563999999998</v>
      </c>
      <c r="E519">
        <v>244.2</v>
      </c>
      <c r="F519">
        <v>1021.2</v>
      </c>
      <c r="G519">
        <v>21842</v>
      </c>
      <c r="H519">
        <v>236.262</v>
      </c>
      <c r="I519">
        <v>62.164000000000001</v>
      </c>
      <c r="J519">
        <v>0</v>
      </c>
      <c r="K519">
        <v>0.377</v>
      </c>
      <c r="M519">
        <v>263.10000000000002</v>
      </c>
      <c r="N519" s="250"/>
    </row>
    <row r="520" spans="1:14" x14ac:dyDescent="0.35">
      <c r="A520" s="6" t="s">
        <v>49</v>
      </c>
      <c r="B520">
        <v>2018</v>
      </c>
      <c r="C520">
        <v>5420.1</v>
      </c>
      <c r="D520">
        <v>119638.705</v>
      </c>
      <c r="E520">
        <v>2450.9</v>
      </c>
      <c r="F520">
        <v>6626.1</v>
      </c>
      <c r="G520">
        <v>30653</v>
      </c>
      <c r="H520">
        <v>465.97699999999998</v>
      </c>
      <c r="I520">
        <v>269.28399999999999</v>
      </c>
      <c r="J520">
        <v>0</v>
      </c>
      <c r="K520">
        <v>0.72299999999999998</v>
      </c>
      <c r="M520">
        <v>582.24</v>
      </c>
      <c r="N520" s="250"/>
    </row>
    <row r="521" spans="1:14" x14ac:dyDescent="0.35">
      <c r="A521" s="6" t="s">
        <v>50</v>
      </c>
      <c r="B521">
        <v>2018</v>
      </c>
      <c r="C521">
        <v>2518.5</v>
      </c>
      <c r="D521">
        <v>44784.036999999997</v>
      </c>
      <c r="E521">
        <v>119.2</v>
      </c>
      <c r="F521">
        <v>843.1</v>
      </c>
      <c r="G521">
        <v>26904</v>
      </c>
      <c r="H521">
        <v>230.87100000000001</v>
      </c>
      <c r="I521">
        <v>89.222999999999999</v>
      </c>
      <c r="J521">
        <v>0.47399999999999998</v>
      </c>
      <c r="K521">
        <v>0.251</v>
      </c>
      <c r="M521">
        <v>269.52</v>
      </c>
      <c r="N521" s="250"/>
    </row>
    <row r="522" spans="1:14" x14ac:dyDescent="0.35">
      <c r="A522" s="6" t="s">
        <v>51</v>
      </c>
      <c r="B522">
        <v>2018</v>
      </c>
      <c r="C522">
        <v>2966.8</v>
      </c>
      <c r="D522">
        <v>96115.698999999993</v>
      </c>
      <c r="E522">
        <v>271.2</v>
      </c>
      <c r="F522">
        <v>4371.8999999999996</v>
      </c>
      <c r="G522">
        <v>23080</v>
      </c>
      <c r="H522">
        <v>304.84399999999999</v>
      </c>
      <c r="I522">
        <v>41.579000000000001</v>
      </c>
      <c r="J522">
        <v>2.8279999999999998</v>
      </c>
      <c r="K522">
        <v>0.70199999999999996</v>
      </c>
      <c r="M522">
        <v>323.56</v>
      </c>
      <c r="N522" s="250"/>
    </row>
    <row r="523" spans="1:14" x14ac:dyDescent="0.35">
      <c r="A523" s="6" t="s">
        <v>52</v>
      </c>
      <c r="B523">
        <v>2018</v>
      </c>
      <c r="C523">
        <v>20888</v>
      </c>
      <c r="D523">
        <v>592278.86300000001</v>
      </c>
      <c r="E523">
        <v>8756.7999999999993</v>
      </c>
      <c r="F523">
        <v>27369.8</v>
      </c>
      <c r="G523">
        <v>117770</v>
      </c>
      <c r="H523">
        <v>1468.48</v>
      </c>
      <c r="I523">
        <v>206.024</v>
      </c>
      <c r="J523">
        <v>332.488</v>
      </c>
      <c r="K523">
        <v>0.74</v>
      </c>
      <c r="M523">
        <v>1647.57</v>
      </c>
      <c r="N523" s="250"/>
    </row>
    <row r="524" spans="1:14" x14ac:dyDescent="0.35">
      <c r="A524" s="6" t="s">
        <v>53</v>
      </c>
      <c r="B524">
        <v>2018</v>
      </c>
      <c r="C524">
        <v>1383.9</v>
      </c>
      <c r="D524">
        <v>50384.317999999999</v>
      </c>
      <c r="E524">
        <v>280.10000000000002</v>
      </c>
      <c r="F524">
        <v>1100.8</v>
      </c>
      <c r="G524">
        <v>25839</v>
      </c>
      <c r="H524">
        <v>234.613</v>
      </c>
      <c r="I524">
        <v>174.15</v>
      </c>
      <c r="J524">
        <v>0</v>
      </c>
      <c r="K524">
        <v>0.315</v>
      </c>
      <c r="M524">
        <v>309.8</v>
      </c>
      <c r="N524" s="250"/>
    </row>
    <row r="525" spans="1:14" x14ac:dyDescent="0.35">
      <c r="A525" s="6" t="s">
        <v>54</v>
      </c>
      <c r="B525">
        <v>2018</v>
      </c>
      <c r="C525">
        <v>2038.4</v>
      </c>
      <c r="D525">
        <v>47961.940999999999</v>
      </c>
      <c r="E525">
        <v>1147.7</v>
      </c>
      <c r="F525">
        <v>1863.4</v>
      </c>
      <c r="G525">
        <v>13725</v>
      </c>
      <c r="H525">
        <v>181.154</v>
      </c>
      <c r="I525">
        <v>97.334999999999994</v>
      </c>
      <c r="J525">
        <v>0</v>
      </c>
      <c r="K525">
        <v>0.73</v>
      </c>
      <c r="M525">
        <v>223.18</v>
      </c>
      <c r="N525" s="250"/>
    </row>
    <row r="526" spans="1:14" x14ac:dyDescent="0.35">
      <c r="A526" s="6" t="s">
        <v>55</v>
      </c>
      <c r="B526">
        <v>2018</v>
      </c>
      <c r="C526">
        <v>10621.7</v>
      </c>
      <c r="D526">
        <v>205068.549</v>
      </c>
      <c r="E526">
        <v>413.4</v>
      </c>
      <c r="F526">
        <v>3903.8</v>
      </c>
      <c r="G526">
        <v>154070</v>
      </c>
      <c r="H526">
        <v>1312.8140000000001</v>
      </c>
      <c r="I526">
        <v>476.101</v>
      </c>
      <c r="J526">
        <v>134.947</v>
      </c>
      <c r="K526">
        <v>0.18099999999999999</v>
      </c>
      <c r="M526">
        <v>1554.95</v>
      </c>
      <c r="N526" s="250"/>
    </row>
    <row r="527" spans="1:14" x14ac:dyDescent="0.35">
      <c r="A527" s="6" t="s">
        <v>180</v>
      </c>
      <c r="B527">
        <v>2018</v>
      </c>
      <c r="C527">
        <v>756.6</v>
      </c>
      <c r="D527">
        <v>5479.4960000000001</v>
      </c>
      <c r="E527">
        <v>216.6</v>
      </c>
      <c r="F527">
        <v>696.9</v>
      </c>
      <c r="G527">
        <v>2644</v>
      </c>
      <c r="H527">
        <v>33.325000000000003</v>
      </c>
      <c r="I527">
        <v>7.5209999999999999</v>
      </c>
      <c r="J527">
        <v>0</v>
      </c>
      <c r="K527">
        <v>1</v>
      </c>
      <c r="M527">
        <v>36.57</v>
      </c>
      <c r="N527" s="250"/>
    </row>
    <row r="528" spans="1:14" x14ac:dyDescent="0.35">
      <c r="A528" s="6" t="s">
        <v>56</v>
      </c>
      <c r="B528">
        <v>2018</v>
      </c>
      <c r="C528">
        <v>1137.0999999999999</v>
      </c>
      <c r="D528">
        <v>29449.41</v>
      </c>
      <c r="E528">
        <v>90.7</v>
      </c>
      <c r="F528">
        <v>884.4</v>
      </c>
      <c r="G528">
        <v>11475</v>
      </c>
      <c r="H528">
        <v>142.351</v>
      </c>
      <c r="I528">
        <v>20.414000000000001</v>
      </c>
      <c r="J528">
        <v>0</v>
      </c>
      <c r="K528">
        <v>0.51900000000000002</v>
      </c>
      <c r="M528">
        <v>151.16</v>
      </c>
      <c r="N528" s="250"/>
    </row>
    <row r="529" spans="1:14" x14ac:dyDescent="0.35">
      <c r="A529" s="6" t="s">
        <v>57</v>
      </c>
      <c r="B529">
        <v>2018</v>
      </c>
      <c r="C529">
        <v>3541.2</v>
      </c>
      <c r="D529">
        <v>97273.146999999997</v>
      </c>
      <c r="E529">
        <v>1523.4</v>
      </c>
      <c r="F529">
        <v>3848.7</v>
      </c>
      <c r="G529">
        <v>16488</v>
      </c>
      <c r="H529">
        <v>216.58799999999999</v>
      </c>
      <c r="I529">
        <v>2.089</v>
      </c>
      <c r="J529">
        <v>0.21</v>
      </c>
      <c r="K529">
        <v>0.873</v>
      </c>
      <c r="M529">
        <v>217.55</v>
      </c>
      <c r="N529" s="250"/>
    </row>
    <row r="530" spans="1:14" x14ac:dyDescent="0.35">
      <c r="A530" s="6" t="s">
        <v>58</v>
      </c>
      <c r="B530">
        <v>2018</v>
      </c>
      <c r="C530">
        <v>2172.6999999999998</v>
      </c>
      <c r="D530">
        <v>29397.346000000001</v>
      </c>
      <c r="E530">
        <v>463.7</v>
      </c>
      <c r="F530">
        <v>2307.3000000000002</v>
      </c>
      <c r="G530">
        <v>8263</v>
      </c>
      <c r="H530">
        <v>153.09800000000001</v>
      </c>
      <c r="I530">
        <v>8.6150000000000002</v>
      </c>
      <c r="J530">
        <v>0</v>
      </c>
      <c r="K530">
        <v>0.70799999999999996</v>
      </c>
      <c r="M530">
        <v>156.82</v>
      </c>
      <c r="N530" s="250"/>
    </row>
    <row r="531" spans="1:14" x14ac:dyDescent="0.35">
      <c r="A531" s="6" t="s">
        <v>59</v>
      </c>
      <c r="B531">
        <v>2018</v>
      </c>
      <c r="C531">
        <v>9258.6</v>
      </c>
      <c r="D531">
        <v>167098.72500000001</v>
      </c>
      <c r="E531">
        <v>429.4</v>
      </c>
      <c r="F531">
        <v>2520.1</v>
      </c>
      <c r="G531">
        <v>86539</v>
      </c>
      <c r="H531">
        <v>1010.323</v>
      </c>
      <c r="I531">
        <v>436.37799999999999</v>
      </c>
      <c r="J531">
        <v>884.64300000000003</v>
      </c>
      <c r="K531">
        <v>0.22800000000000001</v>
      </c>
      <c r="M531">
        <v>1438.55</v>
      </c>
      <c r="N531" s="250"/>
    </row>
    <row r="532" spans="1:14" x14ac:dyDescent="0.35">
      <c r="A532" s="6" t="s">
        <v>60</v>
      </c>
      <c r="B532">
        <v>2018</v>
      </c>
      <c r="C532">
        <v>7961.4</v>
      </c>
      <c r="D532">
        <v>192972.323</v>
      </c>
      <c r="E532">
        <v>1326.7</v>
      </c>
      <c r="F532">
        <v>6993</v>
      </c>
      <c r="G532">
        <v>71851</v>
      </c>
      <c r="H532">
        <v>715.62099999999998</v>
      </c>
      <c r="I532">
        <v>263.91500000000002</v>
      </c>
      <c r="J532">
        <v>0</v>
      </c>
      <c r="K532">
        <v>0.51</v>
      </c>
      <c r="M532">
        <v>829.56</v>
      </c>
      <c r="N532" s="250"/>
    </row>
    <row r="533" spans="1:14" x14ac:dyDescent="0.35">
      <c r="A533" s="6" t="s">
        <v>61</v>
      </c>
      <c r="B533">
        <v>2018</v>
      </c>
      <c r="C533">
        <v>4219.8999999999996</v>
      </c>
      <c r="D533">
        <v>73067.584000000003</v>
      </c>
      <c r="E533">
        <v>823.4</v>
      </c>
      <c r="F533">
        <v>3872.5</v>
      </c>
      <c r="G533">
        <v>24926</v>
      </c>
      <c r="H533">
        <v>291.97499999999997</v>
      </c>
      <c r="I533">
        <v>128.57499999999999</v>
      </c>
      <c r="J533">
        <v>0</v>
      </c>
      <c r="K533">
        <v>0.75900000000000001</v>
      </c>
      <c r="M533">
        <v>347.49</v>
      </c>
      <c r="N533" s="250"/>
    </row>
    <row r="534" spans="1:14" x14ac:dyDescent="0.35">
      <c r="A534" s="6" t="s">
        <v>62</v>
      </c>
      <c r="B534">
        <v>2018</v>
      </c>
      <c r="C534">
        <v>2020.1</v>
      </c>
      <c r="D534">
        <v>26063.882000000001</v>
      </c>
      <c r="E534">
        <v>272.5</v>
      </c>
      <c r="F534">
        <v>985.2</v>
      </c>
      <c r="G534">
        <v>12882</v>
      </c>
      <c r="H534">
        <v>132.982</v>
      </c>
      <c r="I534">
        <v>31.097999999999999</v>
      </c>
      <c r="J534">
        <v>0</v>
      </c>
      <c r="K534">
        <v>0.48299999999999998</v>
      </c>
      <c r="M534">
        <v>146.41</v>
      </c>
      <c r="N534" s="250"/>
    </row>
    <row r="535" spans="1:14" x14ac:dyDescent="0.35">
      <c r="A535" s="6" t="s">
        <v>63</v>
      </c>
      <c r="B535">
        <v>2018</v>
      </c>
      <c r="C535">
        <v>9848.2999999999993</v>
      </c>
      <c r="D535">
        <v>213063.13099999999</v>
      </c>
      <c r="E535">
        <v>128.80000000000001</v>
      </c>
      <c r="F535">
        <v>3495.7</v>
      </c>
      <c r="G535">
        <v>126001</v>
      </c>
      <c r="H535">
        <v>1178.883</v>
      </c>
      <c r="I535">
        <v>705.23500000000001</v>
      </c>
      <c r="J535">
        <v>32.707999999999998</v>
      </c>
      <c r="K535">
        <v>0.21</v>
      </c>
      <c r="M535">
        <v>1492.23</v>
      </c>
      <c r="N535" s="250"/>
    </row>
    <row r="536" spans="1:14" x14ac:dyDescent="0.35">
      <c r="A536" s="6" t="s">
        <v>64</v>
      </c>
      <c r="B536">
        <v>2018</v>
      </c>
      <c r="C536">
        <v>3944.3</v>
      </c>
      <c r="D536">
        <v>70575.254000000001</v>
      </c>
      <c r="E536">
        <v>388.4</v>
      </c>
      <c r="F536">
        <v>3958.2</v>
      </c>
      <c r="G536">
        <v>18083</v>
      </c>
      <c r="H536">
        <v>184.393</v>
      </c>
      <c r="I536">
        <v>88.754999999999995</v>
      </c>
      <c r="J536">
        <v>57.658999999999999</v>
      </c>
      <c r="K536">
        <v>0.73399999999999999</v>
      </c>
      <c r="M536">
        <v>238.34</v>
      </c>
      <c r="N536" s="250"/>
    </row>
    <row r="537" spans="1:14" x14ac:dyDescent="0.35">
      <c r="A537" s="6" t="s">
        <v>65</v>
      </c>
      <c r="B537">
        <v>2018</v>
      </c>
      <c r="C537">
        <v>3326.2</v>
      </c>
      <c r="D537">
        <v>74385.38</v>
      </c>
      <c r="E537">
        <v>902.8</v>
      </c>
      <c r="F537">
        <v>3606.8</v>
      </c>
      <c r="G537">
        <v>20507</v>
      </c>
      <c r="H537">
        <v>322.435</v>
      </c>
      <c r="I537">
        <v>13.047000000000001</v>
      </c>
      <c r="J537">
        <v>0</v>
      </c>
      <c r="K537">
        <v>0.78300000000000003</v>
      </c>
      <c r="M537">
        <v>328.07</v>
      </c>
      <c r="N537" s="250"/>
    </row>
    <row r="538" spans="1:14" x14ac:dyDescent="0.35">
      <c r="A538" s="6" t="s">
        <v>66</v>
      </c>
      <c r="B538">
        <v>2018</v>
      </c>
      <c r="C538">
        <v>761.8</v>
      </c>
      <c r="D538">
        <v>6000.5460000000003</v>
      </c>
      <c r="E538">
        <v>80.900000000000006</v>
      </c>
      <c r="F538">
        <v>428.2</v>
      </c>
      <c r="G538">
        <v>2204</v>
      </c>
      <c r="H538">
        <v>28.186</v>
      </c>
      <c r="I538">
        <v>0.29199999999999998</v>
      </c>
      <c r="J538">
        <v>0</v>
      </c>
      <c r="K538">
        <v>0.84199999999999997</v>
      </c>
      <c r="M538">
        <v>28.31</v>
      </c>
      <c r="N538" s="250"/>
    </row>
    <row r="539" spans="1:14" x14ac:dyDescent="0.35">
      <c r="A539" s="6" t="s">
        <v>67</v>
      </c>
      <c r="B539">
        <v>2018</v>
      </c>
      <c r="C539">
        <v>560.6</v>
      </c>
      <c r="D539">
        <v>9009.3250000000007</v>
      </c>
      <c r="E539">
        <v>20.5</v>
      </c>
      <c r="F539">
        <v>388.3</v>
      </c>
      <c r="G539">
        <v>2090</v>
      </c>
      <c r="H539">
        <v>27.658000000000001</v>
      </c>
      <c r="I539">
        <v>1.7430000000000001</v>
      </c>
      <c r="J539">
        <v>0</v>
      </c>
      <c r="K539">
        <v>0.98499999999999999</v>
      </c>
      <c r="M539">
        <v>28.41</v>
      </c>
      <c r="N539" s="250"/>
    </row>
    <row r="540" spans="1:14" x14ac:dyDescent="0.35">
      <c r="A540" s="6" t="s">
        <v>68</v>
      </c>
      <c r="B540">
        <v>2018</v>
      </c>
      <c r="C540">
        <v>1824.1</v>
      </c>
      <c r="D540">
        <v>18049.983</v>
      </c>
      <c r="E540">
        <v>46.1</v>
      </c>
      <c r="F540">
        <v>651.20000000000005</v>
      </c>
      <c r="G540">
        <v>9473</v>
      </c>
      <c r="H540">
        <v>84.891000000000005</v>
      </c>
      <c r="I540">
        <v>32.313000000000002</v>
      </c>
      <c r="J540">
        <v>77.188000000000002</v>
      </c>
      <c r="K540">
        <v>0.47099999999999997</v>
      </c>
      <c r="M540">
        <v>119.77</v>
      </c>
      <c r="N540" s="250"/>
    </row>
    <row r="541" spans="1:14" x14ac:dyDescent="0.35">
      <c r="A541" t="s">
        <v>69</v>
      </c>
      <c r="B541">
        <v>2012</v>
      </c>
      <c r="C541">
        <v>670.9</v>
      </c>
      <c r="D541">
        <v>8905.487347826087</v>
      </c>
      <c r="E541">
        <v>97.8</v>
      </c>
      <c r="F541">
        <v>533.4</v>
      </c>
      <c r="G541">
        <v>3153</v>
      </c>
      <c r="H541">
        <v>45.6</v>
      </c>
      <c r="I541">
        <v>0</v>
      </c>
      <c r="J541">
        <v>0</v>
      </c>
      <c r="K541">
        <v>1</v>
      </c>
      <c r="M541">
        <v>45.6</v>
      </c>
      <c r="N541" s="250"/>
    </row>
    <row r="542" spans="1:14" x14ac:dyDescent="0.35">
      <c r="A542" t="s">
        <v>70</v>
      </c>
      <c r="B542">
        <v>2012</v>
      </c>
      <c r="C542">
        <v>1412.1</v>
      </c>
      <c r="D542">
        <v>32326.566050434787</v>
      </c>
      <c r="E542">
        <v>615.1</v>
      </c>
      <c r="F542">
        <v>1229.2</v>
      </c>
      <c r="G542">
        <v>15548</v>
      </c>
      <c r="H542">
        <v>160</v>
      </c>
      <c r="I542">
        <v>123</v>
      </c>
      <c r="J542">
        <v>0</v>
      </c>
      <c r="K542">
        <v>0.57599999999999996</v>
      </c>
      <c r="M542">
        <v>213.1</v>
      </c>
      <c r="N542" s="250"/>
    </row>
    <row r="543" spans="1:14" x14ac:dyDescent="0.35">
      <c r="A543" t="s">
        <v>71</v>
      </c>
      <c r="B543">
        <v>2012</v>
      </c>
      <c r="C543">
        <v>974.3</v>
      </c>
      <c r="D543">
        <v>10560.409309565217</v>
      </c>
      <c r="E543">
        <v>309.5</v>
      </c>
      <c r="F543">
        <v>819.8</v>
      </c>
      <c r="G543">
        <v>3452</v>
      </c>
      <c r="H543">
        <v>47.65</v>
      </c>
      <c r="I543">
        <v>8.3469999999999995</v>
      </c>
      <c r="J543">
        <v>15.093</v>
      </c>
      <c r="K543">
        <v>0.78100000000000003</v>
      </c>
      <c r="M543">
        <v>55.35</v>
      </c>
      <c r="N543" s="250"/>
    </row>
    <row r="544" spans="1:14" x14ac:dyDescent="0.35">
      <c r="A544" t="s">
        <v>72</v>
      </c>
      <c r="B544">
        <v>2012</v>
      </c>
      <c r="C544">
        <v>125.7</v>
      </c>
      <c r="D544">
        <v>2301.294848695652</v>
      </c>
      <c r="E544">
        <v>52.1</v>
      </c>
      <c r="F544">
        <v>137.1</v>
      </c>
      <c r="G544">
        <v>1475</v>
      </c>
      <c r="H544">
        <v>21.901</v>
      </c>
      <c r="I544">
        <v>0</v>
      </c>
      <c r="J544">
        <v>0</v>
      </c>
      <c r="K544">
        <v>0.77600000000000002</v>
      </c>
      <c r="M544">
        <v>21.9</v>
      </c>
      <c r="N544" s="250"/>
    </row>
    <row r="545" spans="1:14" x14ac:dyDescent="0.35">
      <c r="A545" t="s">
        <v>73</v>
      </c>
      <c r="B545">
        <v>2012</v>
      </c>
      <c r="C545">
        <v>918.8</v>
      </c>
      <c r="D545">
        <v>11873.432300869565</v>
      </c>
      <c r="E545">
        <v>5.5</v>
      </c>
      <c r="F545">
        <v>91.1</v>
      </c>
      <c r="G545">
        <v>382</v>
      </c>
      <c r="H545">
        <v>84.789000000000001</v>
      </c>
      <c r="I545">
        <v>53.225000000000001</v>
      </c>
      <c r="J545">
        <v>0</v>
      </c>
      <c r="K545">
        <v>0.439</v>
      </c>
      <c r="M545">
        <v>107.77</v>
      </c>
      <c r="N545" s="250"/>
    </row>
    <row r="546" spans="1:14" x14ac:dyDescent="0.35">
      <c r="A546" t="s">
        <v>74</v>
      </c>
      <c r="B546">
        <v>2012</v>
      </c>
      <c r="C546">
        <v>472</v>
      </c>
      <c r="D546">
        <v>4242.028370434783</v>
      </c>
      <c r="E546">
        <v>65</v>
      </c>
      <c r="F546">
        <v>323.89999999999998</v>
      </c>
      <c r="G546">
        <v>1403</v>
      </c>
      <c r="H546">
        <v>15.686</v>
      </c>
      <c r="I546">
        <v>0</v>
      </c>
      <c r="J546">
        <v>0</v>
      </c>
      <c r="K546">
        <v>1</v>
      </c>
      <c r="M546">
        <v>15.69</v>
      </c>
      <c r="N546" s="250"/>
    </row>
    <row r="547" spans="1:14" x14ac:dyDescent="0.35">
      <c r="A547" t="s">
        <v>70</v>
      </c>
      <c r="B547">
        <v>2013</v>
      </c>
      <c r="C547">
        <v>1519.1</v>
      </c>
      <c r="D547">
        <v>30628.256522782955</v>
      </c>
      <c r="E547">
        <v>352.8</v>
      </c>
      <c r="F547">
        <v>1239</v>
      </c>
      <c r="G547">
        <v>15627</v>
      </c>
      <c r="H547">
        <v>153.405</v>
      </c>
      <c r="I547">
        <v>132.27799999999999</v>
      </c>
      <c r="J547">
        <v>0</v>
      </c>
      <c r="K547">
        <v>0.58099999999999996</v>
      </c>
      <c r="M547">
        <v>210.51</v>
      </c>
      <c r="N547" s="250"/>
    </row>
    <row r="548" spans="1:14" x14ac:dyDescent="0.35">
      <c r="A548" t="s">
        <v>71</v>
      </c>
      <c r="B548">
        <v>2013</v>
      </c>
      <c r="C548">
        <v>973.6</v>
      </c>
      <c r="D548">
        <v>10731.606618079375</v>
      </c>
      <c r="E548">
        <v>623</v>
      </c>
      <c r="F548">
        <v>823</v>
      </c>
      <c r="G548">
        <v>3457</v>
      </c>
      <c r="H548">
        <v>45.918999999999997</v>
      </c>
      <c r="I548">
        <v>0</v>
      </c>
      <c r="J548">
        <v>23.202999999999999</v>
      </c>
      <c r="K548">
        <v>0.78300000000000003</v>
      </c>
      <c r="M548">
        <v>52.21</v>
      </c>
      <c r="N548" s="250"/>
    </row>
    <row r="549" spans="1:14" x14ac:dyDescent="0.35">
      <c r="A549" t="s">
        <v>72</v>
      </c>
      <c r="B549">
        <v>2013</v>
      </c>
      <c r="C549">
        <v>166.9</v>
      </c>
      <c r="D549">
        <v>2305.8595857422838</v>
      </c>
      <c r="E549">
        <v>68</v>
      </c>
      <c r="F549">
        <v>133.80000000000001</v>
      </c>
      <c r="G549">
        <v>1495</v>
      </c>
      <c r="H549">
        <v>21.295999999999999</v>
      </c>
      <c r="I549">
        <v>0</v>
      </c>
      <c r="J549">
        <v>0</v>
      </c>
      <c r="K549">
        <v>0.77500000000000002</v>
      </c>
      <c r="M549">
        <v>21.3</v>
      </c>
      <c r="N549" s="250"/>
    </row>
    <row r="550" spans="1:14" x14ac:dyDescent="0.35">
      <c r="A550" t="s">
        <v>73</v>
      </c>
      <c r="B550">
        <v>2013</v>
      </c>
      <c r="C550">
        <v>1026.2</v>
      </c>
      <c r="D550">
        <v>11921.918625673692</v>
      </c>
      <c r="E550">
        <v>43.9</v>
      </c>
      <c r="F550">
        <v>84.4</v>
      </c>
      <c r="G550">
        <v>378</v>
      </c>
      <c r="H550">
        <v>85.503</v>
      </c>
      <c r="I550">
        <v>47.113</v>
      </c>
      <c r="J550">
        <v>0</v>
      </c>
      <c r="K550">
        <v>0.41799999999999998</v>
      </c>
      <c r="M550">
        <v>105.84</v>
      </c>
      <c r="N550" s="250"/>
    </row>
    <row r="551" spans="1:14" x14ac:dyDescent="0.35">
      <c r="A551" t="s">
        <v>70</v>
      </c>
      <c r="B551">
        <v>2014</v>
      </c>
      <c r="C551">
        <v>1608.7</v>
      </c>
      <c r="D551">
        <v>31209.652962900091</v>
      </c>
      <c r="E551">
        <v>533</v>
      </c>
      <c r="F551">
        <v>1259</v>
      </c>
      <c r="G551">
        <v>15685</v>
      </c>
      <c r="H551">
        <v>151.71199999999999</v>
      </c>
      <c r="I551">
        <v>120.379</v>
      </c>
      <c r="J551">
        <v>0</v>
      </c>
      <c r="K551">
        <v>0.58199999999999996</v>
      </c>
      <c r="M551">
        <v>203.68</v>
      </c>
      <c r="N551" s="250"/>
    </row>
    <row r="552" spans="1:14" x14ac:dyDescent="0.35">
      <c r="A552" t="s">
        <v>71</v>
      </c>
      <c r="B552">
        <v>2014</v>
      </c>
      <c r="C552">
        <v>1066</v>
      </c>
      <c r="D552">
        <v>11282.689440106691</v>
      </c>
      <c r="E552">
        <v>253.5</v>
      </c>
      <c r="F552">
        <v>851.9</v>
      </c>
      <c r="G552">
        <v>3468</v>
      </c>
      <c r="H552">
        <v>43.021999999999998</v>
      </c>
      <c r="I552">
        <v>0</v>
      </c>
      <c r="J552">
        <v>25.02</v>
      </c>
      <c r="K552">
        <v>0.78200000000000003</v>
      </c>
      <c r="M552">
        <v>49.8</v>
      </c>
      <c r="N552" s="250"/>
    </row>
    <row r="553" spans="1:14" x14ac:dyDescent="0.35">
      <c r="A553" t="s">
        <v>72</v>
      </c>
      <c r="B553">
        <v>2014</v>
      </c>
      <c r="C553">
        <v>211.6</v>
      </c>
      <c r="D553">
        <v>2848.7612769156153</v>
      </c>
      <c r="E553">
        <v>73.900000000000006</v>
      </c>
      <c r="F553">
        <v>140.19999999999999</v>
      </c>
      <c r="G553">
        <v>1502</v>
      </c>
      <c r="H553">
        <v>20.696999999999999</v>
      </c>
      <c r="I553">
        <v>0</v>
      </c>
      <c r="J553">
        <v>0</v>
      </c>
      <c r="K553">
        <v>0.77400000000000002</v>
      </c>
      <c r="M553">
        <v>20.7</v>
      </c>
      <c r="N553" s="250"/>
    </row>
    <row r="554" spans="1:14" x14ac:dyDescent="0.35">
      <c r="A554" t="s">
        <v>72</v>
      </c>
      <c r="B554">
        <v>2015</v>
      </c>
      <c r="C554">
        <v>199.8</v>
      </c>
      <c r="D554">
        <v>2785.1168109356013</v>
      </c>
      <c r="E554">
        <v>105.6</v>
      </c>
      <c r="F554">
        <v>141.19999999999999</v>
      </c>
      <c r="G554">
        <v>1501</v>
      </c>
      <c r="H554">
        <v>20.614999999999998</v>
      </c>
      <c r="I554">
        <v>0</v>
      </c>
      <c r="J554">
        <v>0</v>
      </c>
      <c r="K554">
        <v>0.79200000000000004</v>
      </c>
      <c r="M554">
        <v>20.62</v>
      </c>
      <c r="N554" s="25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D8A2D2-67A6-4EEF-B14C-461A527571E6}">
  <dimension ref="A1:J554"/>
  <sheetViews>
    <sheetView workbookViewId="0">
      <selection activeCell="M31" sqref="M31"/>
    </sheetView>
  </sheetViews>
  <sheetFormatPr defaultRowHeight="14.5" x14ac:dyDescent="0.35"/>
  <cols>
    <col min="1" max="1" width="38.81640625" bestFit="1" customWidth="1"/>
    <col min="9" max="9" width="9.26953125" bestFit="1" customWidth="1"/>
  </cols>
  <sheetData>
    <row r="1" spans="1:10" x14ac:dyDescent="0.35">
      <c r="A1" s="241" t="s">
        <v>185</v>
      </c>
      <c r="B1" s="241" t="s">
        <v>77</v>
      </c>
      <c r="C1" s="241" t="s">
        <v>191</v>
      </c>
      <c r="D1" s="241" t="s">
        <v>192</v>
      </c>
      <c r="E1" s="241" t="s">
        <v>193</v>
      </c>
      <c r="F1" s="241" t="s">
        <v>139</v>
      </c>
      <c r="G1" s="241" t="s">
        <v>140</v>
      </c>
      <c r="H1" s="241" t="s">
        <v>141</v>
      </c>
      <c r="I1" s="241" t="s">
        <v>194</v>
      </c>
      <c r="J1" s="241" t="s">
        <v>195</v>
      </c>
    </row>
    <row r="2" spans="1:10" x14ac:dyDescent="0.35">
      <c r="A2" s="6" t="s">
        <v>1</v>
      </c>
      <c r="B2">
        <v>2012</v>
      </c>
      <c r="C2">
        <v>917.7</v>
      </c>
      <c r="D2">
        <v>11098.406740869566</v>
      </c>
      <c r="E2">
        <v>160.6</v>
      </c>
      <c r="F2">
        <v>78.03</v>
      </c>
      <c r="G2">
        <v>917.1</v>
      </c>
      <c r="H2">
        <v>5154</v>
      </c>
      <c r="I2">
        <v>0.79800000000000004</v>
      </c>
      <c r="J2" s="242">
        <v>9.5360619116004575E-2</v>
      </c>
    </row>
    <row r="3" spans="1:10" x14ac:dyDescent="0.35">
      <c r="A3" s="6" t="s">
        <v>173</v>
      </c>
      <c r="B3">
        <v>2012</v>
      </c>
      <c r="C3">
        <v>3870.6</v>
      </c>
      <c r="D3">
        <v>75244.665893913043</v>
      </c>
      <c r="E3">
        <v>146.80000000000001</v>
      </c>
      <c r="F3">
        <v>586.86</v>
      </c>
      <c r="G3">
        <v>1305.5</v>
      </c>
      <c r="H3">
        <v>49497</v>
      </c>
      <c r="I3">
        <v>0.19500000000000001</v>
      </c>
      <c r="J3" s="242">
        <v>1.9339747249657074E-2</v>
      </c>
    </row>
    <row r="4" spans="1:10" x14ac:dyDescent="0.35">
      <c r="A4" s="6" t="s">
        <v>2</v>
      </c>
      <c r="B4">
        <v>2012</v>
      </c>
      <c r="C4">
        <v>19064.3</v>
      </c>
      <c r="D4">
        <v>311918.74601217388</v>
      </c>
      <c r="E4">
        <v>5168.8999999999996</v>
      </c>
      <c r="F4">
        <v>2402.39</v>
      </c>
      <c r="G4">
        <v>7562.9</v>
      </c>
      <c r="H4">
        <v>185272</v>
      </c>
      <c r="I4">
        <v>0.25900000000000001</v>
      </c>
      <c r="J4" s="242">
        <v>2.8464104141705138E-2</v>
      </c>
    </row>
    <row r="5" spans="1:10" x14ac:dyDescent="0.35">
      <c r="A5" s="6" t="s">
        <v>3</v>
      </c>
      <c r="B5">
        <v>2012</v>
      </c>
      <c r="C5">
        <v>81501.399999999994</v>
      </c>
      <c r="D5">
        <v>1485391.5524956523</v>
      </c>
      <c r="E5">
        <v>27194.9</v>
      </c>
      <c r="F5">
        <v>7233.57</v>
      </c>
      <c r="G5">
        <v>71632.5</v>
      </c>
      <c r="H5">
        <v>449630</v>
      </c>
      <c r="I5">
        <v>0.68400000000000005</v>
      </c>
      <c r="J5" s="242">
        <v>3.2245511149724973E-2</v>
      </c>
    </row>
    <row r="6" spans="1:10" x14ac:dyDescent="0.35">
      <c r="A6" s="6" t="s">
        <v>174</v>
      </c>
      <c r="B6">
        <v>2012</v>
      </c>
      <c r="C6">
        <v>53491.5</v>
      </c>
      <c r="D6">
        <v>1228129.9508469566</v>
      </c>
      <c r="E6">
        <v>31428.2</v>
      </c>
      <c r="F6">
        <v>5298.38</v>
      </c>
      <c r="G6">
        <v>64229.8</v>
      </c>
      <c r="H6">
        <v>408261</v>
      </c>
      <c r="I6">
        <v>0.71099999999999997</v>
      </c>
      <c r="J6" s="242">
        <v>3.800825428744313E-2</v>
      </c>
    </row>
    <row r="7" spans="1:10" x14ac:dyDescent="0.35">
      <c r="A7" s="6" t="s">
        <v>4</v>
      </c>
      <c r="B7">
        <v>2012</v>
      </c>
      <c r="C7">
        <v>557.6</v>
      </c>
      <c r="D7">
        <v>5136.5055547826087</v>
      </c>
      <c r="E7">
        <v>78.900000000000006</v>
      </c>
      <c r="F7">
        <v>29.9</v>
      </c>
      <c r="G7">
        <v>686.3</v>
      </c>
      <c r="H7">
        <v>1773</v>
      </c>
      <c r="I7">
        <v>0.98899999999999999</v>
      </c>
      <c r="J7" s="242">
        <v>0.13771829190567242</v>
      </c>
    </row>
    <row r="8" spans="1:10" x14ac:dyDescent="0.35">
      <c r="A8" s="6" t="s">
        <v>5</v>
      </c>
      <c r="B8">
        <v>2012</v>
      </c>
      <c r="C8">
        <v>1976.2</v>
      </c>
      <c r="D8">
        <v>45787.978320000002</v>
      </c>
      <c r="E8">
        <v>100.1</v>
      </c>
      <c r="F8">
        <v>285.64999999999998</v>
      </c>
      <c r="G8">
        <v>1028.7</v>
      </c>
      <c r="H8">
        <v>23851</v>
      </c>
      <c r="I8">
        <v>0.23499999999999999</v>
      </c>
      <c r="J8" s="242">
        <v>2.9338499861610912E-2</v>
      </c>
    </row>
    <row r="9" spans="1:10" x14ac:dyDescent="0.35">
      <c r="A9" s="6" t="s">
        <v>6</v>
      </c>
      <c r="B9">
        <v>2012</v>
      </c>
      <c r="C9">
        <v>1163.2</v>
      </c>
      <c r="D9">
        <v>14124.320495652175</v>
      </c>
      <c r="E9">
        <v>718.5</v>
      </c>
      <c r="F9">
        <v>51.45</v>
      </c>
      <c r="G9">
        <v>1013.7</v>
      </c>
      <c r="H9">
        <v>3755</v>
      </c>
      <c r="I9">
        <v>0.998</v>
      </c>
      <c r="J9" s="242">
        <v>4.3972065229129879E-2</v>
      </c>
    </row>
    <row r="10" spans="1:10" x14ac:dyDescent="0.35">
      <c r="A10" s="6" t="s">
        <v>7</v>
      </c>
      <c r="B10">
        <v>2012</v>
      </c>
      <c r="C10">
        <v>1440.1</v>
      </c>
      <c r="D10">
        <v>32290.061833043477</v>
      </c>
      <c r="E10">
        <v>40.5</v>
      </c>
      <c r="F10">
        <v>196.37</v>
      </c>
      <c r="G10">
        <v>798.6</v>
      </c>
      <c r="H10">
        <v>10365</v>
      </c>
      <c r="I10">
        <v>0.41199999999999998</v>
      </c>
      <c r="J10" s="242">
        <v>2.984070676742577E-2</v>
      </c>
    </row>
    <row r="11" spans="1:10" x14ac:dyDescent="0.35">
      <c r="A11" s="6" t="s">
        <v>8</v>
      </c>
      <c r="B11">
        <v>2012</v>
      </c>
      <c r="C11">
        <v>1185.3</v>
      </c>
      <c r="D11">
        <v>21333.216199999999</v>
      </c>
      <c r="E11">
        <v>122.3</v>
      </c>
      <c r="F11">
        <v>125.82</v>
      </c>
      <c r="G11">
        <v>469.9</v>
      </c>
      <c r="H11">
        <v>7566</v>
      </c>
      <c r="I11">
        <v>0.437</v>
      </c>
      <c r="J11" s="242">
        <v>3.3823890976783344E-2</v>
      </c>
    </row>
    <row r="12" spans="1:10" x14ac:dyDescent="0.35">
      <c r="A12" s="6" t="s">
        <v>9</v>
      </c>
      <c r="B12">
        <v>2012</v>
      </c>
      <c r="C12">
        <v>1836.4</v>
      </c>
      <c r="D12">
        <v>23526.276697391306</v>
      </c>
      <c r="E12">
        <v>582.4</v>
      </c>
      <c r="F12">
        <v>144.19999999999999</v>
      </c>
      <c r="G12">
        <v>878.4</v>
      </c>
      <c r="H12">
        <v>9405</v>
      </c>
      <c r="I12">
        <v>0.70699999999999996</v>
      </c>
      <c r="J12" s="242">
        <v>3.4998804368042119E-2</v>
      </c>
    </row>
    <row r="13" spans="1:10" x14ac:dyDescent="0.35">
      <c r="A13" s="6" t="s">
        <v>10</v>
      </c>
      <c r="B13">
        <v>2012</v>
      </c>
      <c r="C13">
        <v>30737.200000000001</v>
      </c>
      <c r="D13">
        <v>526931.77017913049</v>
      </c>
      <c r="E13">
        <v>474.8</v>
      </c>
      <c r="F13">
        <v>3635.87</v>
      </c>
      <c r="G13">
        <v>6302.9</v>
      </c>
      <c r="H13">
        <v>356263</v>
      </c>
      <c r="I13">
        <v>0.09</v>
      </c>
      <c r="J13" s="242">
        <v>2.2887207433636012E-2</v>
      </c>
    </row>
    <row r="14" spans="1:10" x14ac:dyDescent="0.35">
      <c r="A14" s="6" t="s">
        <v>11</v>
      </c>
      <c r="B14">
        <v>2012</v>
      </c>
      <c r="C14">
        <v>2521.3000000000002</v>
      </c>
      <c r="D14">
        <v>79597.559427826083</v>
      </c>
      <c r="E14">
        <v>982.2</v>
      </c>
      <c r="F14">
        <v>497.16</v>
      </c>
      <c r="G14">
        <v>2847</v>
      </c>
      <c r="H14">
        <v>15775</v>
      </c>
      <c r="I14">
        <v>0.71599999999999997</v>
      </c>
      <c r="J14" s="242">
        <v>1.454249841929357E-2</v>
      </c>
    </row>
    <row r="15" spans="1:10" x14ac:dyDescent="0.35">
      <c r="A15" s="6" t="s">
        <v>12</v>
      </c>
      <c r="B15">
        <v>2012</v>
      </c>
      <c r="C15">
        <v>938.2</v>
      </c>
      <c r="D15">
        <v>10722.515210434784</v>
      </c>
      <c r="E15">
        <v>24.3</v>
      </c>
      <c r="F15">
        <v>67.64</v>
      </c>
      <c r="G15">
        <v>599.29999999999995</v>
      </c>
      <c r="H15">
        <v>4828</v>
      </c>
      <c r="I15">
        <v>0.81899999999999995</v>
      </c>
      <c r="J15" s="242">
        <v>4.4320429499858725E-2</v>
      </c>
    </row>
    <row r="16" spans="1:10" x14ac:dyDescent="0.35">
      <c r="A16" s="6" t="s">
        <v>13</v>
      </c>
      <c r="B16">
        <v>2012</v>
      </c>
      <c r="C16">
        <v>2739.5</v>
      </c>
      <c r="D16">
        <v>63206.678747826089</v>
      </c>
      <c r="E16">
        <v>455</v>
      </c>
      <c r="F16">
        <v>260.77999999999997</v>
      </c>
      <c r="G16">
        <v>2834.4</v>
      </c>
      <c r="H16">
        <v>24760</v>
      </c>
      <c r="I16">
        <v>0.56499999999999995</v>
      </c>
      <c r="J16" s="242">
        <v>4.2156072877354983E-2</v>
      </c>
    </row>
    <row r="17" spans="1:10" x14ac:dyDescent="0.35">
      <c r="A17" s="6" t="s">
        <v>14</v>
      </c>
      <c r="B17">
        <v>2012</v>
      </c>
      <c r="C17">
        <v>167.1</v>
      </c>
      <c r="D17">
        <v>1675.930831304348</v>
      </c>
      <c r="E17">
        <v>72.2</v>
      </c>
      <c r="F17">
        <v>21.19</v>
      </c>
      <c r="G17">
        <v>134.80000000000001</v>
      </c>
      <c r="H17">
        <v>742</v>
      </c>
      <c r="I17">
        <v>1</v>
      </c>
      <c r="J17" s="242">
        <v>3.2087330466424042E-2</v>
      </c>
    </row>
    <row r="18" spans="1:10" x14ac:dyDescent="0.35">
      <c r="A18" s="6" t="s">
        <v>15</v>
      </c>
      <c r="B18">
        <v>2012</v>
      </c>
      <c r="C18">
        <v>1353.1</v>
      </c>
      <c r="D18">
        <v>13520.139899130436</v>
      </c>
      <c r="E18">
        <v>202.8</v>
      </c>
      <c r="F18">
        <v>76.239999999999995</v>
      </c>
      <c r="G18">
        <v>887.8</v>
      </c>
      <c r="H18">
        <v>5326</v>
      </c>
      <c r="I18">
        <v>1</v>
      </c>
      <c r="J18" s="242">
        <v>5.7886102648230575E-2</v>
      </c>
    </row>
    <row r="19" spans="1:10" x14ac:dyDescent="0.35">
      <c r="A19" s="6" t="s">
        <v>16</v>
      </c>
      <c r="B19">
        <v>2012</v>
      </c>
      <c r="C19">
        <v>17009.8</v>
      </c>
      <c r="D19">
        <v>370314.83575652173</v>
      </c>
      <c r="E19">
        <v>10296.700000000001</v>
      </c>
      <c r="F19">
        <v>1040.9000000000001</v>
      </c>
      <c r="G19">
        <v>27091.8</v>
      </c>
      <c r="H19">
        <v>100636</v>
      </c>
      <c r="I19">
        <v>0.77700000000000002</v>
      </c>
      <c r="J19" s="242">
        <v>4.4375764097600676E-2</v>
      </c>
    </row>
    <row r="20" spans="1:10" x14ac:dyDescent="0.35">
      <c r="A20" s="6" t="s">
        <v>75</v>
      </c>
      <c r="B20">
        <v>2012</v>
      </c>
      <c r="C20">
        <v>11813.5</v>
      </c>
      <c r="D20">
        <v>225355.23598434782</v>
      </c>
      <c r="E20">
        <v>1980.9</v>
      </c>
      <c r="F20">
        <v>713.29</v>
      </c>
      <c r="G20">
        <v>13063</v>
      </c>
      <c r="H20">
        <v>57817</v>
      </c>
      <c r="I20">
        <v>0.64300000000000002</v>
      </c>
      <c r="J20" s="242">
        <v>3.3050454827956183E-2</v>
      </c>
    </row>
    <row r="21" spans="1:10" x14ac:dyDescent="0.35">
      <c r="A21" s="6" t="s">
        <v>17</v>
      </c>
      <c r="B21">
        <v>2012</v>
      </c>
      <c r="C21">
        <v>2160.5</v>
      </c>
      <c r="D21">
        <v>26809.32751826087</v>
      </c>
      <c r="E21">
        <v>55.4</v>
      </c>
      <c r="F21">
        <v>166.78</v>
      </c>
      <c r="G21">
        <v>824.5</v>
      </c>
      <c r="H21">
        <v>15004</v>
      </c>
      <c r="I21">
        <v>0.39700000000000002</v>
      </c>
      <c r="J21" s="242">
        <v>3.339612188365651E-2</v>
      </c>
    </row>
    <row r="22" spans="1:10" x14ac:dyDescent="0.35">
      <c r="A22" s="6" t="s">
        <v>18</v>
      </c>
      <c r="B22">
        <v>2012</v>
      </c>
      <c r="C22">
        <v>917.7</v>
      </c>
      <c r="D22">
        <v>12489.344417391307</v>
      </c>
      <c r="E22">
        <v>43.6</v>
      </c>
      <c r="F22">
        <v>71.91</v>
      </c>
      <c r="G22">
        <v>766.9</v>
      </c>
      <c r="H22">
        <v>5227</v>
      </c>
      <c r="I22">
        <v>0.746</v>
      </c>
      <c r="J22" s="242">
        <v>6.1398699976505697E-2</v>
      </c>
    </row>
    <row r="23" spans="1:10" x14ac:dyDescent="0.35">
      <c r="A23" s="6" t="s">
        <v>19</v>
      </c>
      <c r="B23">
        <v>2012</v>
      </c>
      <c r="C23">
        <v>2072</v>
      </c>
      <c r="D23">
        <v>25392.07335826087</v>
      </c>
      <c r="E23">
        <v>195.7</v>
      </c>
      <c r="F23">
        <v>221.12</v>
      </c>
      <c r="G23">
        <v>477.7</v>
      </c>
      <c r="H23">
        <v>18479</v>
      </c>
      <c r="I23">
        <v>0.26</v>
      </c>
      <c r="J23" s="242">
        <v>3.4758537932350973E-2</v>
      </c>
    </row>
    <row r="24" spans="1:10" x14ac:dyDescent="0.35">
      <c r="A24" s="6" t="s">
        <v>20</v>
      </c>
      <c r="B24">
        <v>2012</v>
      </c>
      <c r="C24">
        <v>1853.2</v>
      </c>
      <c r="D24">
        <v>29008.25691130435</v>
      </c>
      <c r="E24">
        <v>1054</v>
      </c>
      <c r="F24">
        <v>100.07</v>
      </c>
      <c r="G24">
        <v>1585.9</v>
      </c>
      <c r="H24">
        <v>8925</v>
      </c>
      <c r="I24">
        <v>0.625</v>
      </c>
      <c r="J24" s="242">
        <v>4.3505706925084833E-2</v>
      </c>
    </row>
    <row r="25" spans="1:10" x14ac:dyDescent="0.35">
      <c r="A25" s="6" t="s">
        <v>21</v>
      </c>
      <c r="B25">
        <v>2012</v>
      </c>
      <c r="C25">
        <v>3389.6</v>
      </c>
      <c r="D25">
        <v>55125.940041739137</v>
      </c>
      <c r="E25">
        <v>279.60000000000002</v>
      </c>
      <c r="F25">
        <v>157.84</v>
      </c>
      <c r="G25">
        <v>3618</v>
      </c>
      <c r="H25">
        <v>12611</v>
      </c>
      <c r="I25">
        <v>0.74199999999999999</v>
      </c>
      <c r="J25" s="242">
        <v>6.3628526828359122E-2</v>
      </c>
    </row>
    <row r="26" spans="1:10" x14ac:dyDescent="0.35">
      <c r="A26" s="6" t="s">
        <v>22</v>
      </c>
      <c r="B26">
        <v>2012</v>
      </c>
      <c r="C26">
        <v>2938.5</v>
      </c>
      <c r="D26">
        <v>51274.459240000004</v>
      </c>
      <c r="E26">
        <v>941</v>
      </c>
      <c r="F26">
        <v>175.82</v>
      </c>
      <c r="G26">
        <v>3884.8</v>
      </c>
      <c r="H26">
        <v>15986</v>
      </c>
      <c r="I26">
        <v>0.78200000000000003</v>
      </c>
      <c r="J26" s="242">
        <v>5.8426625691199691E-2</v>
      </c>
    </row>
    <row r="27" spans="1:10" x14ac:dyDescent="0.35">
      <c r="A27" s="6" t="s">
        <v>23</v>
      </c>
      <c r="B27">
        <v>2012</v>
      </c>
      <c r="C27">
        <v>1105.5</v>
      </c>
      <c r="D27">
        <v>16442.07751826087</v>
      </c>
      <c r="E27">
        <v>187.6</v>
      </c>
      <c r="F27">
        <v>70.88</v>
      </c>
      <c r="G27">
        <v>1000.1</v>
      </c>
      <c r="H27">
        <v>5806</v>
      </c>
      <c r="I27">
        <v>0.80300000000000005</v>
      </c>
      <c r="J27" s="242">
        <v>5.1005440118273453E-2</v>
      </c>
    </row>
    <row r="28" spans="1:10" x14ac:dyDescent="0.35">
      <c r="A28" s="6" t="s">
        <v>24</v>
      </c>
      <c r="B28">
        <v>2012</v>
      </c>
      <c r="C28">
        <v>2089.1999999999998</v>
      </c>
      <c r="D28">
        <v>42335.83850086957</v>
      </c>
      <c r="E28">
        <v>575.5</v>
      </c>
      <c r="F28">
        <v>347.89</v>
      </c>
      <c r="G28">
        <v>1394.3</v>
      </c>
      <c r="H28">
        <v>21794</v>
      </c>
      <c r="I28">
        <v>0.52600000000000002</v>
      </c>
      <c r="J28" s="242">
        <v>2.8531337698783753E-2</v>
      </c>
    </row>
    <row r="29" spans="1:10" x14ac:dyDescent="0.35">
      <c r="A29" s="6" t="s">
        <v>25</v>
      </c>
      <c r="B29">
        <v>2012</v>
      </c>
      <c r="C29">
        <v>569.20000000000005</v>
      </c>
      <c r="D29">
        <v>10102.86539652174</v>
      </c>
      <c r="E29">
        <v>92.8</v>
      </c>
      <c r="F29">
        <v>45.25</v>
      </c>
      <c r="G29">
        <v>695.4</v>
      </c>
      <c r="H29">
        <v>3151</v>
      </c>
      <c r="I29">
        <v>0.85399999999999998</v>
      </c>
      <c r="J29" s="242">
        <v>8.5359691144664754E-2</v>
      </c>
    </row>
    <row r="30" spans="1:10" x14ac:dyDescent="0.35">
      <c r="A30" s="6" t="s">
        <v>26</v>
      </c>
      <c r="B30">
        <v>2012</v>
      </c>
      <c r="C30">
        <v>5956.7</v>
      </c>
      <c r="D30">
        <v>88658.523907826093</v>
      </c>
      <c r="E30">
        <v>3782</v>
      </c>
      <c r="F30">
        <v>603.97</v>
      </c>
      <c r="G30">
        <v>4426.6000000000004</v>
      </c>
      <c r="H30">
        <v>50520</v>
      </c>
      <c r="I30">
        <v>0.51700000000000002</v>
      </c>
      <c r="J30" s="242">
        <v>2.9617595601099923E-2</v>
      </c>
    </row>
    <row r="31" spans="1:10" x14ac:dyDescent="0.35">
      <c r="A31" s="6" t="s">
        <v>27</v>
      </c>
      <c r="B31">
        <v>2012</v>
      </c>
      <c r="C31">
        <v>4450.5</v>
      </c>
      <c r="D31">
        <v>79665.080471304347</v>
      </c>
      <c r="E31">
        <v>147.6</v>
      </c>
      <c r="F31">
        <v>520.72</v>
      </c>
      <c r="G31">
        <v>1543.3</v>
      </c>
      <c r="H31">
        <v>52212</v>
      </c>
      <c r="I31">
        <v>0.2</v>
      </c>
      <c r="J31" s="242">
        <v>3.2705089982859141E-2</v>
      </c>
    </row>
    <row r="32" spans="1:10" x14ac:dyDescent="0.35">
      <c r="A32" s="6" t="s">
        <v>28</v>
      </c>
      <c r="B32">
        <v>2012</v>
      </c>
      <c r="C32">
        <v>509.5</v>
      </c>
      <c r="D32">
        <v>14162.612034782609</v>
      </c>
      <c r="E32">
        <v>23.1</v>
      </c>
      <c r="F32">
        <v>24.01</v>
      </c>
      <c r="G32">
        <v>642.6</v>
      </c>
      <c r="H32">
        <v>2249</v>
      </c>
      <c r="I32">
        <v>0.85299999999999998</v>
      </c>
      <c r="J32" s="242">
        <v>6.5006876806916164E-2</v>
      </c>
    </row>
    <row r="33" spans="1:10" x14ac:dyDescent="0.35">
      <c r="A33" s="6" t="s">
        <v>29</v>
      </c>
      <c r="B33">
        <v>2012</v>
      </c>
      <c r="C33">
        <v>13508.3</v>
      </c>
      <c r="D33">
        <v>251130.94488869567</v>
      </c>
      <c r="E33">
        <v>5932.7</v>
      </c>
      <c r="F33">
        <v>1283.3900000000001</v>
      </c>
      <c r="G33">
        <v>12888</v>
      </c>
      <c r="H33">
        <v>101830</v>
      </c>
      <c r="I33">
        <v>0.627</v>
      </c>
      <c r="J33" s="242">
        <v>4.0733303361806514E-2</v>
      </c>
    </row>
    <row r="34" spans="1:10" x14ac:dyDescent="0.35">
      <c r="A34" s="6" t="s">
        <v>30</v>
      </c>
      <c r="B34">
        <v>2012</v>
      </c>
      <c r="C34">
        <v>989.9</v>
      </c>
      <c r="D34">
        <v>23842.491540869567</v>
      </c>
      <c r="E34">
        <v>177.8</v>
      </c>
      <c r="F34">
        <v>97.62</v>
      </c>
      <c r="G34">
        <v>922</v>
      </c>
      <c r="H34">
        <v>6288</v>
      </c>
      <c r="I34">
        <v>0.76</v>
      </c>
      <c r="J34" s="242">
        <v>3.6038485839738316E-2</v>
      </c>
    </row>
    <row r="35" spans="1:10" x14ac:dyDescent="0.35">
      <c r="A35" s="6" t="s">
        <v>175</v>
      </c>
      <c r="B35">
        <v>2012</v>
      </c>
      <c r="C35">
        <v>7068.3</v>
      </c>
      <c r="D35">
        <v>180529.46598086957</v>
      </c>
      <c r="E35">
        <v>1080.4000000000001</v>
      </c>
      <c r="F35">
        <v>1046.4000000000001</v>
      </c>
      <c r="G35">
        <v>4531.6000000000004</v>
      </c>
      <c r="H35">
        <v>82496</v>
      </c>
      <c r="I35">
        <v>0.33500000000000002</v>
      </c>
      <c r="J35" s="242">
        <v>2.8067160973423017E-2</v>
      </c>
    </row>
    <row r="36" spans="1:10" x14ac:dyDescent="0.35">
      <c r="A36" s="6" t="s">
        <v>31</v>
      </c>
      <c r="B36">
        <v>2012</v>
      </c>
      <c r="C36">
        <v>1163.5999999999999</v>
      </c>
      <c r="D36">
        <v>19116.310113043477</v>
      </c>
      <c r="E36">
        <v>109.1</v>
      </c>
      <c r="F36">
        <v>100.43</v>
      </c>
      <c r="G36">
        <v>831.6</v>
      </c>
      <c r="H36">
        <v>7387</v>
      </c>
      <c r="I36">
        <v>0.67700000000000005</v>
      </c>
      <c r="J36" s="242">
        <v>3.9939397258273591E-2</v>
      </c>
    </row>
    <row r="37" spans="1:10" x14ac:dyDescent="0.35">
      <c r="A37" s="6" t="s">
        <v>32</v>
      </c>
      <c r="B37">
        <v>2012</v>
      </c>
      <c r="C37">
        <v>1048.5</v>
      </c>
      <c r="D37">
        <v>11084.122800000001</v>
      </c>
      <c r="E37">
        <v>581.1</v>
      </c>
      <c r="F37">
        <v>25.76</v>
      </c>
      <c r="G37">
        <v>1090</v>
      </c>
      <c r="H37">
        <v>3549</v>
      </c>
      <c r="I37">
        <v>0.97199999999999998</v>
      </c>
      <c r="J37" s="242">
        <v>6.4832627933820788E-2</v>
      </c>
    </row>
    <row r="38" spans="1:10" x14ac:dyDescent="0.35">
      <c r="A38" s="6" t="s">
        <v>33</v>
      </c>
      <c r="B38">
        <v>2012</v>
      </c>
      <c r="C38">
        <v>8341.7000000000007</v>
      </c>
      <c r="D38">
        <v>152468.19379478259</v>
      </c>
      <c r="E38">
        <v>2762.3</v>
      </c>
      <c r="F38">
        <v>629.22</v>
      </c>
      <c r="G38">
        <v>6122.5</v>
      </c>
      <c r="H38">
        <v>55128</v>
      </c>
      <c r="I38">
        <v>0.5</v>
      </c>
      <c r="J38" s="242">
        <v>3.4994890234440211E-2</v>
      </c>
    </row>
    <row r="39" spans="1:10" x14ac:dyDescent="0.35">
      <c r="A39" s="6" t="s">
        <v>34</v>
      </c>
      <c r="B39">
        <v>2012</v>
      </c>
      <c r="C39">
        <v>382.2</v>
      </c>
      <c r="D39">
        <v>3881.0918104347825</v>
      </c>
      <c r="E39">
        <v>72.7</v>
      </c>
      <c r="F39">
        <v>17.41</v>
      </c>
      <c r="G39">
        <v>455.1</v>
      </c>
      <c r="H39">
        <v>1785</v>
      </c>
      <c r="I39">
        <v>0.93700000000000006</v>
      </c>
      <c r="J39" s="242">
        <v>7.1203797535868446E-2</v>
      </c>
    </row>
    <row r="40" spans="1:10" x14ac:dyDescent="0.35">
      <c r="A40" s="6" t="s">
        <v>35</v>
      </c>
      <c r="B40">
        <v>2012</v>
      </c>
      <c r="C40">
        <v>4700.8</v>
      </c>
      <c r="D40">
        <v>74127.86574434783</v>
      </c>
      <c r="E40">
        <v>1214</v>
      </c>
      <c r="F40">
        <v>344.59</v>
      </c>
      <c r="G40">
        <v>4203.5</v>
      </c>
      <c r="H40">
        <v>28470</v>
      </c>
      <c r="I40">
        <v>0.65300000000000002</v>
      </c>
      <c r="J40" s="242">
        <v>5.5002443657323728E-2</v>
      </c>
    </row>
    <row r="41" spans="1:10" x14ac:dyDescent="0.35">
      <c r="A41" s="6" t="s">
        <v>36</v>
      </c>
      <c r="B41">
        <v>2012</v>
      </c>
      <c r="C41">
        <v>769.3</v>
      </c>
      <c r="D41">
        <v>11734.38076</v>
      </c>
      <c r="E41">
        <v>237.8</v>
      </c>
      <c r="F41">
        <v>41</v>
      </c>
      <c r="G41">
        <v>642.20000000000005</v>
      </c>
      <c r="H41">
        <v>2365</v>
      </c>
      <c r="I41">
        <v>1</v>
      </c>
      <c r="J41" s="242">
        <v>6.8181818181818177E-2</v>
      </c>
    </row>
    <row r="42" spans="1:10" x14ac:dyDescent="0.35">
      <c r="A42" s="6" t="s">
        <v>37</v>
      </c>
      <c r="B42">
        <v>2012</v>
      </c>
      <c r="C42">
        <v>1150.5</v>
      </c>
      <c r="D42">
        <v>18529.35678956522</v>
      </c>
      <c r="E42">
        <v>44.9</v>
      </c>
      <c r="F42">
        <v>104.28</v>
      </c>
      <c r="G42">
        <v>447.8</v>
      </c>
      <c r="H42">
        <v>5854</v>
      </c>
      <c r="I42">
        <v>0.54800000000000004</v>
      </c>
      <c r="J42" s="242">
        <v>4.2486759025834424E-2</v>
      </c>
    </row>
    <row r="43" spans="1:10" x14ac:dyDescent="0.35">
      <c r="A43" s="6" t="s">
        <v>176</v>
      </c>
      <c r="B43">
        <v>2012</v>
      </c>
      <c r="C43">
        <v>3609</v>
      </c>
      <c r="D43">
        <v>58426.557831304352</v>
      </c>
      <c r="E43">
        <v>547.70000000000005</v>
      </c>
      <c r="F43">
        <v>247.5</v>
      </c>
      <c r="G43">
        <v>2205.3000000000002</v>
      </c>
      <c r="H43">
        <v>13931</v>
      </c>
      <c r="I43">
        <v>0.747</v>
      </c>
      <c r="J43" s="242">
        <v>3.1599715376156322E-2</v>
      </c>
    </row>
    <row r="44" spans="1:10" x14ac:dyDescent="0.35">
      <c r="A44" s="6" t="s">
        <v>38</v>
      </c>
      <c r="B44">
        <v>2012</v>
      </c>
      <c r="C44">
        <v>3437.9</v>
      </c>
      <c r="D44">
        <v>49824.180391304348</v>
      </c>
      <c r="E44">
        <v>357.7</v>
      </c>
      <c r="F44">
        <v>380.72</v>
      </c>
      <c r="G44">
        <v>2270.6</v>
      </c>
      <c r="H44">
        <v>23204</v>
      </c>
      <c r="I44">
        <v>0.58699999999999997</v>
      </c>
      <c r="J44" s="242">
        <v>4.0001020730100388E-2</v>
      </c>
    </row>
    <row r="45" spans="1:10" x14ac:dyDescent="0.35">
      <c r="A45" s="6" t="s">
        <v>39</v>
      </c>
      <c r="B45">
        <v>2012</v>
      </c>
      <c r="C45">
        <v>1174.8</v>
      </c>
      <c r="D45">
        <v>15780.968111304348</v>
      </c>
      <c r="E45">
        <v>247.1</v>
      </c>
      <c r="F45">
        <v>83.6</v>
      </c>
      <c r="G45">
        <v>830.5</v>
      </c>
      <c r="H45">
        <v>4990</v>
      </c>
      <c r="I45">
        <v>0.85699999999999998</v>
      </c>
      <c r="J45" s="242">
        <v>4.2972247090420621E-2</v>
      </c>
    </row>
    <row r="46" spans="1:10" x14ac:dyDescent="0.35">
      <c r="A46" s="6" t="s">
        <v>177</v>
      </c>
      <c r="B46">
        <v>2012</v>
      </c>
      <c r="C46">
        <v>1234.2</v>
      </c>
      <c r="D46">
        <v>19136.559109565216</v>
      </c>
      <c r="E46">
        <v>376</v>
      </c>
      <c r="F46">
        <v>128.33000000000001</v>
      </c>
      <c r="G46">
        <v>868.4</v>
      </c>
      <c r="H46">
        <v>5466</v>
      </c>
      <c r="I46">
        <v>0.61299999999999999</v>
      </c>
      <c r="J46" s="242">
        <v>2.8689563808922593E-2</v>
      </c>
    </row>
    <row r="47" spans="1:10" x14ac:dyDescent="0.35">
      <c r="A47" s="6" t="s">
        <v>178</v>
      </c>
      <c r="B47">
        <v>2012</v>
      </c>
      <c r="C47">
        <v>6237.3</v>
      </c>
      <c r="D47">
        <v>161187.23003826087</v>
      </c>
      <c r="E47">
        <v>370.4</v>
      </c>
      <c r="F47">
        <v>1008.92</v>
      </c>
      <c r="G47">
        <v>3536.2</v>
      </c>
      <c r="H47">
        <v>93362</v>
      </c>
      <c r="I47">
        <v>0.27500000000000002</v>
      </c>
      <c r="J47" s="242">
        <v>2.877468777172067E-2</v>
      </c>
    </row>
    <row r="48" spans="1:10" x14ac:dyDescent="0.35">
      <c r="A48" s="6" t="s">
        <v>40</v>
      </c>
      <c r="B48">
        <v>2012</v>
      </c>
      <c r="C48">
        <v>2479</v>
      </c>
      <c r="D48">
        <v>75343.011443478259</v>
      </c>
      <c r="E48">
        <v>802.5</v>
      </c>
      <c r="F48">
        <v>438.64</v>
      </c>
      <c r="G48">
        <v>3390.2</v>
      </c>
      <c r="H48">
        <v>28458</v>
      </c>
      <c r="I48">
        <v>0.71399999999999997</v>
      </c>
      <c r="J48" s="242">
        <v>3.9403796711060812E-2</v>
      </c>
    </row>
    <row r="49" spans="1:10" x14ac:dyDescent="0.35">
      <c r="A49" s="6" t="s">
        <v>41</v>
      </c>
      <c r="B49">
        <v>2012</v>
      </c>
      <c r="C49">
        <v>1406.9</v>
      </c>
      <c r="D49">
        <v>27637.47938782609</v>
      </c>
      <c r="E49">
        <v>272.39999999999998</v>
      </c>
      <c r="F49">
        <v>147.79</v>
      </c>
      <c r="G49">
        <v>1473.2</v>
      </c>
      <c r="H49">
        <v>9432</v>
      </c>
      <c r="I49">
        <v>0.75</v>
      </c>
      <c r="J49" s="242">
        <v>4.4290568549375943E-2</v>
      </c>
    </row>
    <row r="50" spans="1:10" x14ac:dyDescent="0.35">
      <c r="A50" s="6" t="s">
        <v>42</v>
      </c>
      <c r="B50">
        <v>2012</v>
      </c>
      <c r="C50">
        <v>2424.3000000000002</v>
      </c>
      <c r="D50">
        <v>30535.922610434787</v>
      </c>
      <c r="E50">
        <v>1120.5</v>
      </c>
      <c r="F50">
        <v>114.03</v>
      </c>
      <c r="G50">
        <v>2604.8000000000002</v>
      </c>
      <c r="H50">
        <v>10130</v>
      </c>
      <c r="I50">
        <v>0.78200000000000003</v>
      </c>
      <c r="J50" s="242">
        <v>4.7877318214419803E-2</v>
      </c>
    </row>
    <row r="51" spans="1:10" x14ac:dyDescent="0.35">
      <c r="A51" s="6" t="s">
        <v>43</v>
      </c>
      <c r="B51">
        <v>2012</v>
      </c>
      <c r="C51">
        <v>14939.9</v>
      </c>
      <c r="D51">
        <v>257800.88051652175</v>
      </c>
      <c r="E51">
        <v>6711</v>
      </c>
      <c r="F51">
        <v>1049.05</v>
      </c>
      <c r="G51">
        <v>21351.8</v>
      </c>
      <c r="H51">
        <v>87945</v>
      </c>
      <c r="I51">
        <v>0.75600000000000001</v>
      </c>
      <c r="J51" s="242">
        <v>5.3703803580039025E-2</v>
      </c>
    </row>
    <row r="52" spans="1:10" x14ac:dyDescent="0.35">
      <c r="A52" s="6" t="s">
        <v>44</v>
      </c>
      <c r="B52">
        <v>2012</v>
      </c>
      <c r="C52">
        <v>5007.6000000000004</v>
      </c>
      <c r="D52">
        <v>102215.78992869565</v>
      </c>
      <c r="E52">
        <v>1462.4</v>
      </c>
      <c r="F52">
        <v>868.04</v>
      </c>
      <c r="G52">
        <v>3063.6</v>
      </c>
      <c r="H52">
        <v>49767</v>
      </c>
      <c r="I52">
        <v>0.45200000000000001</v>
      </c>
      <c r="J52" s="242">
        <v>3.360811667723515E-2</v>
      </c>
    </row>
    <row r="53" spans="1:10" x14ac:dyDescent="0.35">
      <c r="A53" s="6" t="s">
        <v>45</v>
      </c>
      <c r="B53">
        <v>2012</v>
      </c>
      <c r="C53">
        <v>3789.1</v>
      </c>
      <c r="D53">
        <v>71313.207147826091</v>
      </c>
      <c r="E53">
        <v>1150.5999999999999</v>
      </c>
      <c r="F53">
        <v>421.88</v>
      </c>
      <c r="G53">
        <v>3537</v>
      </c>
      <c r="H53">
        <v>33291</v>
      </c>
      <c r="I53">
        <v>0.57699999999999996</v>
      </c>
      <c r="J53" s="242">
        <v>4.842755202786065E-2</v>
      </c>
    </row>
    <row r="54" spans="1:10" x14ac:dyDescent="0.35">
      <c r="A54" s="6" t="s">
        <v>46</v>
      </c>
      <c r="B54">
        <v>2012</v>
      </c>
      <c r="C54">
        <v>1427.5</v>
      </c>
      <c r="D54">
        <v>9503.6276330434775</v>
      </c>
      <c r="E54">
        <v>56.3</v>
      </c>
      <c r="F54">
        <v>93.07</v>
      </c>
      <c r="G54">
        <v>385.2</v>
      </c>
      <c r="H54">
        <v>7870</v>
      </c>
      <c r="I54">
        <v>0.39</v>
      </c>
      <c r="J54" s="242">
        <v>2.9853707812471836E-2</v>
      </c>
    </row>
    <row r="55" spans="1:10" x14ac:dyDescent="0.35">
      <c r="A55" s="6" t="s">
        <v>47</v>
      </c>
      <c r="B55">
        <v>2012</v>
      </c>
      <c r="C55">
        <v>614.6</v>
      </c>
      <c r="D55">
        <v>16616.092626086956</v>
      </c>
      <c r="E55">
        <v>159.5</v>
      </c>
      <c r="F55">
        <v>53.15</v>
      </c>
      <c r="G55">
        <v>975</v>
      </c>
      <c r="H55">
        <v>4302</v>
      </c>
      <c r="I55">
        <v>0.89</v>
      </c>
      <c r="J55" s="242">
        <v>2.0901616730122002E-2</v>
      </c>
    </row>
    <row r="56" spans="1:10" x14ac:dyDescent="0.35">
      <c r="A56" s="6" t="s">
        <v>179</v>
      </c>
      <c r="B56">
        <v>2012</v>
      </c>
      <c r="C56">
        <v>1432.1</v>
      </c>
      <c r="D56">
        <v>11429.296436521739</v>
      </c>
      <c r="E56">
        <v>2.2999999999999998</v>
      </c>
      <c r="F56">
        <v>76.58</v>
      </c>
      <c r="G56">
        <v>403.5</v>
      </c>
      <c r="H56">
        <v>6567</v>
      </c>
      <c r="I56">
        <v>0.43</v>
      </c>
      <c r="J56" s="242">
        <v>4.214963119072708E-2</v>
      </c>
    </row>
    <row r="57" spans="1:10" x14ac:dyDescent="0.35">
      <c r="A57" s="6" t="s">
        <v>48</v>
      </c>
      <c r="B57">
        <v>2012</v>
      </c>
      <c r="C57">
        <v>2092.1999999999998</v>
      </c>
      <c r="D57">
        <v>29339.257400000002</v>
      </c>
      <c r="E57">
        <v>62.1</v>
      </c>
      <c r="F57">
        <v>247.06</v>
      </c>
      <c r="G57">
        <v>969.1</v>
      </c>
      <c r="H57">
        <v>20266</v>
      </c>
      <c r="I57">
        <v>0.39</v>
      </c>
      <c r="J57" s="242">
        <v>4.6995059022697037E-2</v>
      </c>
    </row>
    <row r="58" spans="1:10" x14ac:dyDescent="0.35">
      <c r="A58" s="6" t="s">
        <v>49</v>
      </c>
      <c r="B58">
        <v>2012</v>
      </c>
      <c r="C58">
        <v>5951</v>
      </c>
      <c r="D58">
        <v>103576.3525426087</v>
      </c>
      <c r="E58">
        <v>1316.4</v>
      </c>
      <c r="F58">
        <v>538.70000000000005</v>
      </c>
      <c r="G58">
        <v>6674.6</v>
      </c>
      <c r="H58">
        <v>29169</v>
      </c>
      <c r="I58">
        <v>0.74199999999999999</v>
      </c>
      <c r="J58" s="242">
        <v>3.9721304089889289E-2</v>
      </c>
    </row>
    <row r="59" spans="1:10" x14ac:dyDescent="0.35">
      <c r="A59" s="6" t="s">
        <v>50</v>
      </c>
      <c r="B59">
        <v>2012</v>
      </c>
      <c r="C59">
        <v>3314.5</v>
      </c>
      <c r="D59">
        <v>35952.648857391301</v>
      </c>
      <c r="E59">
        <v>253.7</v>
      </c>
      <c r="F59">
        <v>273.25</v>
      </c>
      <c r="G59">
        <v>857.6</v>
      </c>
      <c r="H59">
        <v>24484</v>
      </c>
      <c r="I59">
        <v>0.26800000000000002</v>
      </c>
      <c r="J59" s="242">
        <v>2.8993015978281161E-2</v>
      </c>
    </row>
    <row r="60" spans="1:10" x14ac:dyDescent="0.35">
      <c r="A60" s="6" t="s">
        <v>51</v>
      </c>
      <c r="B60">
        <v>2012</v>
      </c>
      <c r="C60">
        <v>3566</v>
      </c>
      <c r="D60">
        <v>85328.462344347819</v>
      </c>
      <c r="E60">
        <v>552</v>
      </c>
      <c r="F60">
        <v>332.61</v>
      </c>
      <c r="G60">
        <v>4356.7</v>
      </c>
      <c r="H60">
        <v>22937</v>
      </c>
      <c r="I60">
        <v>0.70699999999999996</v>
      </c>
      <c r="J60" s="242">
        <v>4.4344046880830254E-2</v>
      </c>
    </row>
    <row r="61" spans="1:10" x14ac:dyDescent="0.35">
      <c r="A61" s="6" t="s">
        <v>52</v>
      </c>
      <c r="B61">
        <v>2012</v>
      </c>
      <c r="C61">
        <v>16426.5</v>
      </c>
      <c r="D61">
        <v>401990.90240173915</v>
      </c>
      <c r="E61">
        <v>7317.4</v>
      </c>
      <c r="F61">
        <v>1701.16</v>
      </c>
      <c r="G61">
        <v>25441.4</v>
      </c>
      <c r="H61">
        <v>112402</v>
      </c>
      <c r="I61">
        <v>0.73599999999999999</v>
      </c>
      <c r="J61" s="242">
        <v>2.9044281204511396E-2</v>
      </c>
    </row>
    <row r="62" spans="1:10" x14ac:dyDescent="0.35">
      <c r="A62" s="6" t="s">
        <v>53</v>
      </c>
      <c r="B62">
        <v>2012</v>
      </c>
      <c r="C62">
        <v>3268.2</v>
      </c>
      <c r="D62">
        <v>39633.559587826094</v>
      </c>
      <c r="E62">
        <v>141.1</v>
      </c>
      <c r="F62">
        <v>304.33</v>
      </c>
      <c r="G62">
        <v>968.3</v>
      </c>
      <c r="H62">
        <v>22666</v>
      </c>
      <c r="I62">
        <v>0.34300000000000003</v>
      </c>
      <c r="J62" s="242">
        <v>3.1203837242144625E-2</v>
      </c>
    </row>
    <row r="63" spans="1:10" x14ac:dyDescent="0.35">
      <c r="A63" s="6" t="s">
        <v>54</v>
      </c>
      <c r="B63">
        <v>2012</v>
      </c>
      <c r="C63">
        <v>1743.2</v>
      </c>
      <c r="D63">
        <v>34077.892593043478</v>
      </c>
      <c r="E63">
        <v>709</v>
      </c>
      <c r="F63">
        <v>190.55</v>
      </c>
      <c r="G63">
        <v>1796.2</v>
      </c>
      <c r="H63">
        <v>12211</v>
      </c>
      <c r="I63">
        <v>0.78700000000000003</v>
      </c>
      <c r="J63" s="242">
        <v>4.3997938756616145E-2</v>
      </c>
    </row>
    <row r="64" spans="1:10" x14ac:dyDescent="0.35">
      <c r="A64" s="6" t="s">
        <v>55</v>
      </c>
      <c r="B64">
        <v>2012</v>
      </c>
      <c r="C64">
        <v>11757.1</v>
      </c>
      <c r="D64">
        <v>183546.82358608695</v>
      </c>
      <c r="E64">
        <v>1168.5</v>
      </c>
      <c r="F64">
        <v>1552.18</v>
      </c>
      <c r="G64">
        <v>3757.7</v>
      </c>
      <c r="H64">
        <v>138576</v>
      </c>
      <c r="I64">
        <v>0.193</v>
      </c>
      <c r="J64" s="242">
        <v>2.949297464235115E-2</v>
      </c>
    </row>
    <row r="65" spans="1:10" x14ac:dyDescent="0.35">
      <c r="A65" s="6" t="s">
        <v>180</v>
      </c>
      <c r="B65">
        <v>2012</v>
      </c>
      <c r="C65">
        <v>575.70000000000005</v>
      </c>
      <c r="D65">
        <v>6206.6012104347828</v>
      </c>
      <c r="E65">
        <v>111.3</v>
      </c>
      <c r="F65">
        <v>36.950000000000003</v>
      </c>
      <c r="G65">
        <v>746.3</v>
      </c>
      <c r="H65">
        <v>2631</v>
      </c>
      <c r="I65">
        <v>1</v>
      </c>
      <c r="J65" s="242">
        <v>5.8380725393491671E-2</v>
      </c>
    </row>
    <row r="66" spans="1:10" x14ac:dyDescent="0.35">
      <c r="A66" s="6" t="s">
        <v>56</v>
      </c>
      <c r="B66">
        <v>2012</v>
      </c>
      <c r="C66">
        <v>1421.6</v>
      </c>
      <c r="D66">
        <v>27027.92950956522</v>
      </c>
      <c r="E66">
        <v>73.2</v>
      </c>
      <c r="F66">
        <v>161.4</v>
      </c>
      <c r="G66">
        <v>852.3</v>
      </c>
      <c r="H66">
        <v>11084</v>
      </c>
      <c r="I66">
        <v>0.52</v>
      </c>
      <c r="J66" s="242">
        <v>3.5000746933423296E-2</v>
      </c>
    </row>
    <row r="67" spans="1:10" x14ac:dyDescent="0.35">
      <c r="A67" s="6" t="s">
        <v>57</v>
      </c>
      <c r="B67">
        <v>2012</v>
      </c>
      <c r="C67">
        <v>2396.3000000000002</v>
      </c>
      <c r="D67">
        <v>73903.67184000001</v>
      </c>
      <c r="E67">
        <v>970.1</v>
      </c>
      <c r="F67">
        <v>218.39</v>
      </c>
      <c r="G67">
        <v>3658.1</v>
      </c>
      <c r="H67">
        <v>14630</v>
      </c>
      <c r="I67">
        <v>0.871</v>
      </c>
      <c r="J67" s="242">
        <v>5.268645683383253E-2</v>
      </c>
    </row>
    <row r="68" spans="1:10" x14ac:dyDescent="0.35">
      <c r="A68" s="6" t="s">
        <v>58</v>
      </c>
      <c r="B68">
        <v>2012</v>
      </c>
      <c r="C68">
        <v>1778.9</v>
      </c>
      <c r="D68">
        <v>15730.091109565217</v>
      </c>
      <c r="E68">
        <v>223.6</v>
      </c>
      <c r="F68">
        <v>148.61000000000001</v>
      </c>
      <c r="G68">
        <v>2184.4</v>
      </c>
      <c r="H68">
        <v>7779</v>
      </c>
      <c r="I68">
        <v>0.72799999999999998</v>
      </c>
      <c r="J68" s="242">
        <v>5.9723735457289269E-2</v>
      </c>
    </row>
    <row r="69" spans="1:10" x14ac:dyDescent="0.35">
      <c r="A69" s="6" t="s">
        <v>59</v>
      </c>
      <c r="B69">
        <v>2012</v>
      </c>
      <c r="C69">
        <v>9849.4</v>
      </c>
      <c r="D69">
        <v>144941.50705913047</v>
      </c>
      <c r="E69">
        <v>665.9</v>
      </c>
      <c r="F69">
        <v>1358.4</v>
      </c>
      <c r="G69">
        <v>2436.9</v>
      </c>
      <c r="H69">
        <v>72925</v>
      </c>
      <c r="I69">
        <v>0.26400000000000001</v>
      </c>
      <c r="J69" s="242">
        <v>1.4940773414655485E-2</v>
      </c>
    </row>
    <row r="70" spans="1:10" x14ac:dyDescent="0.35">
      <c r="A70" s="6" t="s">
        <v>60</v>
      </c>
      <c r="B70">
        <v>2012</v>
      </c>
      <c r="C70">
        <v>6234.7</v>
      </c>
      <c r="D70">
        <v>147282.69994608694</v>
      </c>
      <c r="E70">
        <v>1017.5</v>
      </c>
      <c r="F70">
        <v>816.71</v>
      </c>
      <c r="G70">
        <v>6135.7</v>
      </c>
      <c r="H70">
        <v>64302</v>
      </c>
      <c r="I70">
        <v>0.50700000000000001</v>
      </c>
      <c r="J70" s="242">
        <v>3.8202928289568526E-2</v>
      </c>
    </row>
    <row r="71" spans="1:10" x14ac:dyDescent="0.35">
      <c r="A71" s="6" t="s">
        <v>61</v>
      </c>
      <c r="B71">
        <v>2012</v>
      </c>
      <c r="C71">
        <v>4524.7</v>
      </c>
      <c r="D71">
        <v>52268.880111304345</v>
      </c>
      <c r="E71">
        <v>807.5</v>
      </c>
      <c r="F71">
        <v>314.18</v>
      </c>
      <c r="G71">
        <v>3837.9</v>
      </c>
      <c r="H71">
        <v>24183</v>
      </c>
      <c r="I71">
        <v>0.76300000000000001</v>
      </c>
      <c r="J71" s="242">
        <v>5.0846404637330429E-2</v>
      </c>
    </row>
    <row r="72" spans="1:10" x14ac:dyDescent="0.35">
      <c r="A72" s="6" t="s">
        <v>62</v>
      </c>
      <c r="B72">
        <v>2012</v>
      </c>
      <c r="C72">
        <v>1491.6</v>
      </c>
      <c r="D72">
        <v>19790.908050434784</v>
      </c>
      <c r="E72">
        <v>126.7</v>
      </c>
      <c r="F72">
        <v>146.72999999999999</v>
      </c>
      <c r="G72">
        <v>928.8</v>
      </c>
      <c r="H72">
        <v>12419</v>
      </c>
      <c r="I72">
        <v>0.48399999999999999</v>
      </c>
      <c r="J72" s="242">
        <v>2.9651162790697641E-2</v>
      </c>
    </row>
    <row r="73" spans="1:10" x14ac:dyDescent="0.35">
      <c r="A73" s="6" t="s">
        <v>63</v>
      </c>
      <c r="B73">
        <v>2012</v>
      </c>
      <c r="C73">
        <v>11074.5</v>
      </c>
      <c r="D73">
        <v>205971.48400695654</v>
      </c>
      <c r="E73">
        <v>285.39999999999998</v>
      </c>
      <c r="F73">
        <v>1386.22</v>
      </c>
      <c r="G73">
        <v>3195.1</v>
      </c>
      <c r="H73">
        <v>107834</v>
      </c>
      <c r="I73">
        <v>0.22800000000000001</v>
      </c>
      <c r="J73" s="242">
        <v>2.1118721461187213E-2</v>
      </c>
    </row>
    <row r="74" spans="1:10" x14ac:dyDescent="0.35">
      <c r="A74" s="6" t="s">
        <v>64</v>
      </c>
      <c r="B74">
        <v>2012</v>
      </c>
      <c r="C74">
        <v>4373.1000000000004</v>
      </c>
      <c r="D74">
        <v>55631.71864695652</v>
      </c>
      <c r="E74">
        <v>1160.0999999999999</v>
      </c>
      <c r="F74">
        <v>220.79</v>
      </c>
      <c r="G74">
        <v>3814.6</v>
      </c>
      <c r="H74">
        <v>17922</v>
      </c>
      <c r="I74">
        <v>0.74199999999999999</v>
      </c>
      <c r="J74" s="242">
        <v>5.2225080183855729E-2</v>
      </c>
    </row>
    <row r="75" spans="1:10" x14ac:dyDescent="0.35">
      <c r="A75" s="6" t="s">
        <v>65</v>
      </c>
      <c r="B75">
        <v>2012</v>
      </c>
      <c r="C75">
        <v>2422.6</v>
      </c>
      <c r="D75">
        <v>54704.208412173917</v>
      </c>
      <c r="E75">
        <v>984.4</v>
      </c>
      <c r="F75">
        <v>336.03</v>
      </c>
      <c r="G75">
        <v>3470.1</v>
      </c>
      <c r="H75">
        <v>19972</v>
      </c>
      <c r="I75">
        <v>0.79400000000000004</v>
      </c>
      <c r="J75" s="242">
        <v>5.2804891100030997E-2</v>
      </c>
    </row>
    <row r="76" spans="1:10" x14ac:dyDescent="0.35">
      <c r="A76" s="6" t="s">
        <v>66</v>
      </c>
      <c r="B76">
        <v>2012</v>
      </c>
      <c r="C76">
        <v>438.1</v>
      </c>
      <c r="D76">
        <v>5258.9402295652171</v>
      </c>
      <c r="E76">
        <v>81.5</v>
      </c>
      <c r="F76">
        <v>29.45</v>
      </c>
      <c r="G76">
        <v>387.9</v>
      </c>
      <c r="H76">
        <v>2158</v>
      </c>
      <c r="I76">
        <v>0.84</v>
      </c>
      <c r="J76" s="242">
        <v>3.3576499706897633E-2</v>
      </c>
    </row>
    <row r="77" spans="1:10" x14ac:dyDescent="0.35">
      <c r="A77" s="6" t="s">
        <v>67</v>
      </c>
      <c r="B77">
        <v>2012</v>
      </c>
      <c r="C77">
        <v>496.8</v>
      </c>
      <c r="D77">
        <v>7956.6881252173916</v>
      </c>
      <c r="E77">
        <v>127.8</v>
      </c>
      <c r="F77">
        <v>31.53</v>
      </c>
      <c r="G77">
        <v>375</v>
      </c>
      <c r="H77">
        <v>2042</v>
      </c>
      <c r="I77">
        <v>0.99399999999999999</v>
      </c>
      <c r="J77" s="242">
        <v>3.9590262855797219E-2</v>
      </c>
    </row>
    <row r="78" spans="1:10" x14ac:dyDescent="0.35">
      <c r="A78" s="6" t="s">
        <v>68</v>
      </c>
      <c r="B78">
        <v>2012</v>
      </c>
      <c r="C78">
        <v>1134.5</v>
      </c>
      <c r="D78">
        <v>18484.486652173913</v>
      </c>
      <c r="E78">
        <v>252.7</v>
      </c>
      <c r="F78">
        <v>117.48</v>
      </c>
      <c r="G78">
        <v>611.4</v>
      </c>
      <c r="H78">
        <v>9310</v>
      </c>
      <c r="I78">
        <v>0.46899999999999997</v>
      </c>
      <c r="J78" s="242">
        <v>3.2040736388562467E-2</v>
      </c>
    </row>
    <row r="79" spans="1:10" x14ac:dyDescent="0.35">
      <c r="A79" s="6" t="s">
        <v>1</v>
      </c>
      <c r="B79">
        <v>2013</v>
      </c>
      <c r="C79">
        <v>962.6</v>
      </c>
      <c r="D79">
        <v>10833.250706271438</v>
      </c>
      <c r="E79">
        <v>219.8</v>
      </c>
      <c r="F79">
        <v>74.39</v>
      </c>
      <c r="G79">
        <v>925.3</v>
      </c>
      <c r="H79">
        <v>5178</v>
      </c>
      <c r="I79">
        <v>0.79</v>
      </c>
      <c r="J79" s="242">
        <v>6.487390183137387E-2</v>
      </c>
    </row>
    <row r="80" spans="1:10" x14ac:dyDescent="0.35">
      <c r="A80" s="6" t="s">
        <v>173</v>
      </c>
      <c r="B80">
        <v>2013</v>
      </c>
      <c r="C80">
        <v>3853.2</v>
      </c>
      <c r="D80">
        <v>74346.660536011768</v>
      </c>
      <c r="E80">
        <v>174.9</v>
      </c>
      <c r="F80">
        <v>582.82000000000005</v>
      </c>
      <c r="G80">
        <v>1314.7</v>
      </c>
      <c r="H80">
        <v>50485</v>
      </c>
      <c r="I80">
        <v>0.19500000000000001</v>
      </c>
      <c r="J80" s="242">
        <v>1.8590947287609797E-2</v>
      </c>
    </row>
    <row r="81" spans="1:10" x14ac:dyDescent="0.35">
      <c r="A81" s="6" t="s">
        <v>2</v>
      </c>
      <c r="B81">
        <v>2013</v>
      </c>
      <c r="C81">
        <v>20975.599999999999</v>
      </c>
      <c r="D81">
        <v>317296.83854752581</v>
      </c>
      <c r="E81">
        <v>5181.5</v>
      </c>
      <c r="F81">
        <v>2315.39</v>
      </c>
      <c r="G81">
        <v>7321.4</v>
      </c>
      <c r="H81">
        <v>187817</v>
      </c>
      <c r="I81">
        <v>0.25800000000000001</v>
      </c>
      <c r="J81" s="242">
        <v>2.8513921502851394E-2</v>
      </c>
    </row>
    <row r="82" spans="1:10" x14ac:dyDescent="0.35">
      <c r="A82" s="6" t="s">
        <v>3</v>
      </c>
      <c r="B82">
        <v>2013</v>
      </c>
      <c r="C82">
        <v>91467.5</v>
      </c>
      <c r="D82">
        <v>1509652.5442861347</v>
      </c>
      <c r="E82">
        <v>73364.600000000006</v>
      </c>
      <c r="F82">
        <v>6862.37</v>
      </c>
      <c r="G82">
        <v>70476.2</v>
      </c>
      <c r="H82">
        <v>453738</v>
      </c>
      <c r="I82">
        <v>0.68</v>
      </c>
      <c r="J82" s="242">
        <v>3.22265625E-2</v>
      </c>
    </row>
    <row r="83" spans="1:10" x14ac:dyDescent="0.35">
      <c r="A83" s="6" t="s">
        <v>174</v>
      </c>
      <c r="B83">
        <v>2013</v>
      </c>
      <c r="C83">
        <v>60899.4</v>
      </c>
      <c r="D83">
        <v>1287225.8169238123</v>
      </c>
      <c r="E83">
        <v>55062.9</v>
      </c>
      <c r="F83">
        <v>5101.2700000000004</v>
      </c>
      <c r="G83">
        <v>65567</v>
      </c>
      <c r="H83">
        <v>412159</v>
      </c>
      <c r="I83">
        <v>0.70899999999999996</v>
      </c>
      <c r="J83" s="242">
        <v>3.5994303832227653E-2</v>
      </c>
    </row>
    <row r="84" spans="1:10" x14ac:dyDescent="0.35">
      <c r="A84" s="6" t="s">
        <v>4</v>
      </c>
      <c r="B84">
        <v>2013</v>
      </c>
      <c r="C84">
        <v>677.2</v>
      </c>
      <c r="D84">
        <v>6880.8010024497808</v>
      </c>
      <c r="E84">
        <v>997.8</v>
      </c>
      <c r="F84">
        <v>27.22</v>
      </c>
      <c r="G84">
        <v>713</v>
      </c>
      <c r="H84">
        <v>1738</v>
      </c>
      <c r="I84">
        <v>1</v>
      </c>
      <c r="J84" s="242">
        <v>0.10983466091206241</v>
      </c>
    </row>
    <row r="85" spans="1:10" x14ac:dyDescent="0.35">
      <c r="A85" s="6" t="s">
        <v>5</v>
      </c>
      <c r="B85">
        <v>2013</v>
      </c>
      <c r="C85">
        <v>2070.6</v>
      </c>
      <c r="D85">
        <v>45762.47008966194</v>
      </c>
      <c r="E85">
        <v>145</v>
      </c>
      <c r="F85">
        <v>281.62</v>
      </c>
      <c r="G85">
        <v>1041.0999999999999</v>
      </c>
      <c r="H85">
        <v>24040</v>
      </c>
      <c r="I85">
        <v>0.23699999999999999</v>
      </c>
      <c r="J85" s="242">
        <v>2.9378208784940133E-2</v>
      </c>
    </row>
    <row r="86" spans="1:10" x14ac:dyDescent="0.35">
      <c r="A86" s="6" t="s">
        <v>6</v>
      </c>
      <c r="B86">
        <v>2013</v>
      </c>
      <c r="C86">
        <v>1285</v>
      </c>
      <c r="D86">
        <v>12971.536268250858</v>
      </c>
      <c r="E86">
        <v>927.9</v>
      </c>
      <c r="F86">
        <v>48.01</v>
      </c>
      <c r="G86">
        <v>1017.5</v>
      </c>
      <c r="H86">
        <v>3798</v>
      </c>
      <c r="I86">
        <v>0.998</v>
      </c>
      <c r="J86" s="242">
        <v>6.854906660175622E-2</v>
      </c>
    </row>
    <row r="87" spans="1:10" x14ac:dyDescent="0.35">
      <c r="A87" s="6" t="s">
        <v>7</v>
      </c>
      <c r="B87">
        <v>2013</v>
      </c>
      <c r="C87">
        <v>1710.6</v>
      </c>
      <c r="D87">
        <v>32950.335010779032</v>
      </c>
      <c r="E87">
        <v>100.6</v>
      </c>
      <c r="F87">
        <v>197.68</v>
      </c>
      <c r="G87">
        <v>808.8</v>
      </c>
      <c r="H87">
        <v>10399</v>
      </c>
      <c r="I87">
        <v>0.41499999999999998</v>
      </c>
      <c r="J87" s="242">
        <v>2.4137865660606449E-2</v>
      </c>
    </row>
    <row r="88" spans="1:10" x14ac:dyDescent="0.35">
      <c r="A88" s="6" t="s">
        <v>8</v>
      </c>
      <c r="B88">
        <v>2013</v>
      </c>
      <c r="C88">
        <v>1101.5</v>
      </c>
      <c r="D88">
        <v>24912.488425526706</v>
      </c>
      <c r="E88">
        <v>74.3</v>
      </c>
      <c r="F88">
        <v>120.78</v>
      </c>
      <c r="G88">
        <v>451.5</v>
      </c>
      <c r="H88">
        <v>7527</v>
      </c>
      <c r="I88">
        <v>0.48299999999999998</v>
      </c>
      <c r="J88" s="242">
        <v>3.3764479123412516E-2</v>
      </c>
    </row>
    <row r="89" spans="1:10" x14ac:dyDescent="0.35">
      <c r="A89" s="6" t="s">
        <v>9</v>
      </c>
      <c r="B89">
        <v>2013</v>
      </c>
      <c r="C89">
        <v>1499.3</v>
      </c>
      <c r="D89">
        <v>23088.893059529644</v>
      </c>
      <c r="E89">
        <v>174.9</v>
      </c>
      <c r="F89">
        <v>137.77000000000001</v>
      </c>
      <c r="G89">
        <v>879.1</v>
      </c>
      <c r="H89">
        <v>9464</v>
      </c>
      <c r="I89">
        <v>0.70599999999999996</v>
      </c>
      <c r="J89" s="242">
        <v>3.620179275825499E-2</v>
      </c>
    </row>
    <row r="90" spans="1:10" x14ac:dyDescent="0.35">
      <c r="A90" s="6" t="s">
        <v>10</v>
      </c>
      <c r="B90">
        <v>2013</v>
      </c>
      <c r="C90">
        <v>30686.6</v>
      </c>
      <c r="D90">
        <v>530436.04347574722</v>
      </c>
      <c r="E90">
        <v>442.8</v>
      </c>
      <c r="F90">
        <v>3573.17</v>
      </c>
      <c r="G90">
        <v>6211.3</v>
      </c>
      <c r="H90">
        <v>365170</v>
      </c>
      <c r="I90">
        <v>9.1999999999999998E-2</v>
      </c>
      <c r="J90" s="242">
        <v>2.2185198176078568E-2</v>
      </c>
    </row>
    <row r="91" spans="1:10" x14ac:dyDescent="0.35">
      <c r="A91" s="6" t="s">
        <v>11</v>
      </c>
      <c r="B91">
        <v>2013</v>
      </c>
      <c r="C91">
        <v>2813.5</v>
      </c>
      <c r="D91">
        <v>89371.693074228344</v>
      </c>
      <c r="E91">
        <v>1437.1</v>
      </c>
      <c r="F91">
        <v>491.88</v>
      </c>
      <c r="G91">
        <v>2783.8</v>
      </c>
      <c r="H91">
        <v>16080</v>
      </c>
      <c r="I91">
        <v>0.73299999999999998</v>
      </c>
      <c r="J91" s="242">
        <v>1.4879239314186436E-2</v>
      </c>
    </row>
    <row r="92" spans="1:10" x14ac:dyDescent="0.35">
      <c r="A92" s="6" t="s">
        <v>12</v>
      </c>
      <c r="B92">
        <v>2013</v>
      </c>
      <c r="C92">
        <v>1030.3</v>
      </c>
      <c r="D92">
        <v>11134.508802547773</v>
      </c>
      <c r="E92">
        <v>257.7</v>
      </c>
      <c r="F92">
        <v>65.78</v>
      </c>
      <c r="G92">
        <v>621.70000000000005</v>
      </c>
      <c r="H92">
        <v>4772</v>
      </c>
      <c r="I92">
        <v>0.83099999999999996</v>
      </c>
      <c r="J92" s="242">
        <v>5.4921848063441088E-2</v>
      </c>
    </row>
    <row r="93" spans="1:10" x14ac:dyDescent="0.35">
      <c r="A93" s="6" t="s">
        <v>13</v>
      </c>
      <c r="B93">
        <v>2013</v>
      </c>
      <c r="C93">
        <v>3555.6</v>
      </c>
      <c r="D93">
        <v>64552.033824840772</v>
      </c>
      <c r="E93">
        <v>1496.7</v>
      </c>
      <c r="F93">
        <v>245.02</v>
      </c>
      <c r="G93">
        <v>2852.6</v>
      </c>
      <c r="H93">
        <v>24835</v>
      </c>
      <c r="I93">
        <v>0.56499999999999995</v>
      </c>
      <c r="J93" s="242">
        <v>4.7071298235622366E-2</v>
      </c>
    </row>
    <row r="94" spans="1:10" x14ac:dyDescent="0.35">
      <c r="A94" s="6" t="s">
        <v>14</v>
      </c>
      <c r="B94">
        <v>2013</v>
      </c>
      <c r="C94">
        <v>188.3</v>
      </c>
      <c r="D94">
        <v>1667.761160215581</v>
      </c>
      <c r="E94">
        <v>64.7</v>
      </c>
      <c r="F94">
        <v>21.17</v>
      </c>
      <c r="G94">
        <v>137.5</v>
      </c>
      <c r="H94">
        <v>742</v>
      </c>
      <c r="I94">
        <v>1</v>
      </c>
      <c r="J94" s="242">
        <v>2.2854916728890062E-2</v>
      </c>
    </row>
    <row r="95" spans="1:10" x14ac:dyDescent="0.35">
      <c r="A95" s="6" t="s">
        <v>15</v>
      </c>
      <c r="B95">
        <v>2013</v>
      </c>
      <c r="C95">
        <v>1531.8</v>
      </c>
      <c r="D95">
        <v>14486.279913277807</v>
      </c>
      <c r="E95">
        <v>145.30000000000001</v>
      </c>
      <c r="F95">
        <v>72.03</v>
      </c>
      <c r="G95">
        <v>857.7</v>
      </c>
      <c r="H95">
        <v>5411</v>
      </c>
      <c r="I95">
        <v>1</v>
      </c>
      <c r="J95" s="242">
        <v>4.7181633624902887E-2</v>
      </c>
    </row>
    <row r="96" spans="1:10" x14ac:dyDescent="0.35">
      <c r="A96" s="6" t="s">
        <v>16</v>
      </c>
      <c r="B96">
        <v>2013</v>
      </c>
      <c r="C96">
        <v>20455</v>
      </c>
      <c r="D96">
        <v>371890.69312542881</v>
      </c>
      <c r="E96">
        <v>19344</v>
      </c>
      <c r="F96">
        <v>1000.25</v>
      </c>
      <c r="G96">
        <v>27321.9</v>
      </c>
      <c r="H96">
        <v>101373</v>
      </c>
      <c r="I96">
        <v>0.77600000000000002</v>
      </c>
      <c r="J96" s="242">
        <v>4.2406120995607588E-2</v>
      </c>
    </row>
    <row r="97" spans="1:10" x14ac:dyDescent="0.35">
      <c r="A97" s="6" t="s">
        <v>75</v>
      </c>
      <c r="B97">
        <v>2013</v>
      </c>
      <c r="C97">
        <v>12668</v>
      </c>
      <c r="D97">
        <v>233914.0830881921</v>
      </c>
      <c r="E97">
        <v>3688.7</v>
      </c>
      <c r="F97">
        <v>674.89</v>
      </c>
      <c r="G97">
        <v>13167</v>
      </c>
      <c r="H97">
        <v>58108</v>
      </c>
      <c r="I97">
        <v>0.64100000000000001</v>
      </c>
      <c r="J97" s="242">
        <v>3.8446010691337469E-2</v>
      </c>
    </row>
    <row r="98" spans="1:10" x14ac:dyDescent="0.35">
      <c r="A98" s="6" t="s">
        <v>17</v>
      </c>
      <c r="B98">
        <v>2013</v>
      </c>
      <c r="C98">
        <v>2420.6</v>
      </c>
      <c r="D98">
        <v>27351.47967025968</v>
      </c>
      <c r="E98">
        <v>160.69999999999999</v>
      </c>
      <c r="F98">
        <v>158.68</v>
      </c>
      <c r="G98">
        <v>827.5</v>
      </c>
      <c r="H98">
        <v>14939</v>
      </c>
      <c r="I98">
        <v>0.39300000000000002</v>
      </c>
      <c r="J98" s="242">
        <v>3.2177241619301709E-2</v>
      </c>
    </row>
    <row r="99" spans="1:10" x14ac:dyDescent="0.35">
      <c r="A99" s="6" t="s">
        <v>18</v>
      </c>
      <c r="B99">
        <v>2013</v>
      </c>
      <c r="C99">
        <v>1132.7</v>
      </c>
      <c r="D99">
        <v>12507.785115874573</v>
      </c>
      <c r="E99">
        <v>301.5</v>
      </c>
      <c r="F99">
        <v>70.86</v>
      </c>
      <c r="G99">
        <v>747.5</v>
      </c>
      <c r="H99">
        <v>5197</v>
      </c>
      <c r="I99">
        <v>0.746</v>
      </c>
      <c r="J99" s="242">
        <v>3.3524734379901507E-2</v>
      </c>
    </row>
    <row r="100" spans="1:10" x14ac:dyDescent="0.35">
      <c r="A100" s="6" t="s">
        <v>19</v>
      </c>
      <c r="B100">
        <v>2013</v>
      </c>
      <c r="C100">
        <v>2210.1</v>
      </c>
      <c r="D100">
        <v>26227.103781969625</v>
      </c>
      <c r="E100">
        <v>278.5</v>
      </c>
      <c r="F100">
        <v>216.31</v>
      </c>
      <c r="G100">
        <v>479.8</v>
      </c>
      <c r="H100">
        <v>18927</v>
      </c>
      <c r="I100">
        <v>0.254</v>
      </c>
      <c r="J100" s="242">
        <v>3.4733080187625637E-2</v>
      </c>
    </row>
    <row r="101" spans="1:10" x14ac:dyDescent="0.35">
      <c r="A101" s="6" t="s">
        <v>20</v>
      </c>
      <c r="B101">
        <v>2013</v>
      </c>
      <c r="C101">
        <v>1868.5</v>
      </c>
      <c r="D101">
        <v>28932.590234688883</v>
      </c>
      <c r="E101">
        <v>660.1</v>
      </c>
      <c r="F101">
        <v>96.05</v>
      </c>
      <c r="G101">
        <v>1593.8</v>
      </c>
      <c r="H101">
        <v>8956</v>
      </c>
      <c r="I101">
        <v>0.623</v>
      </c>
      <c r="J101" s="242">
        <v>4.4756790045191439E-2</v>
      </c>
    </row>
    <row r="102" spans="1:10" x14ac:dyDescent="0.35">
      <c r="A102" s="6" t="s">
        <v>21</v>
      </c>
      <c r="B102">
        <v>2013</v>
      </c>
      <c r="C102">
        <v>3285.3</v>
      </c>
      <c r="D102">
        <v>53093.032578147977</v>
      </c>
      <c r="E102">
        <v>1348.1</v>
      </c>
      <c r="F102">
        <v>148.82</v>
      </c>
      <c r="G102">
        <v>3618</v>
      </c>
      <c r="H102">
        <v>12628</v>
      </c>
      <c r="I102">
        <v>0.74199999999999999</v>
      </c>
      <c r="J102" s="242">
        <v>5.9377208973548083E-2</v>
      </c>
    </row>
    <row r="103" spans="1:10" x14ac:dyDescent="0.35">
      <c r="A103" s="6" t="s">
        <v>22</v>
      </c>
      <c r="B103">
        <v>2013</v>
      </c>
      <c r="C103">
        <v>3059.2</v>
      </c>
      <c r="D103">
        <v>52985.29339000491</v>
      </c>
      <c r="E103">
        <v>864.7</v>
      </c>
      <c r="F103">
        <v>167.55</v>
      </c>
      <c r="G103">
        <v>3909.4</v>
      </c>
      <c r="H103">
        <v>16023</v>
      </c>
      <c r="I103">
        <v>0.78200000000000003</v>
      </c>
      <c r="J103" s="242">
        <v>5.3738755106310328E-2</v>
      </c>
    </row>
    <row r="104" spans="1:10" x14ac:dyDescent="0.35">
      <c r="A104" s="6" t="s">
        <v>23</v>
      </c>
      <c r="B104">
        <v>2013</v>
      </c>
      <c r="C104">
        <v>904.2</v>
      </c>
      <c r="D104">
        <v>16673.427275845177</v>
      </c>
      <c r="E104">
        <v>421</v>
      </c>
      <c r="F104">
        <v>66.849999999999994</v>
      </c>
      <c r="G104">
        <v>981.6</v>
      </c>
      <c r="H104">
        <v>5791</v>
      </c>
      <c r="I104">
        <v>0.80200000000000005</v>
      </c>
      <c r="J104" s="242">
        <v>5.0999890322816537E-2</v>
      </c>
    </row>
    <row r="105" spans="1:10" x14ac:dyDescent="0.35">
      <c r="A105" s="6" t="s">
        <v>24</v>
      </c>
      <c r="B105">
        <v>2013</v>
      </c>
      <c r="C105">
        <v>2381.3000000000002</v>
      </c>
      <c r="D105">
        <v>46437.186523517892</v>
      </c>
      <c r="E105">
        <v>393.4</v>
      </c>
      <c r="F105">
        <v>334.09</v>
      </c>
      <c r="G105">
        <v>1414.1</v>
      </c>
      <c r="H105">
        <v>22035</v>
      </c>
      <c r="I105">
        <v>0.52500000000000002</v>
      </c>
      <c r="J105" s="242">
        <v>2.2617440951921357E-2</v>
      </c>
    </row>
    <row r="106" spans="1:10" x14ac:dyDescent="0.35">
      <c r="A106" s="6" t="s">
        <v>25</v>
      </c>
      <c r="B106">
        <v>2013</v>
      </c>
      <c r="C106">
        <v>703</v>
      </c>
      <c r="D106">
        <v>10175.9693089172</v>
      </c>
      <c r="E106">
        <v>193.9</v>
      </c>
      <c r="F106">
        <v>48.09</v>
      </c>
      <c r="G106">
        <v>674.5</v>
      </c>
      <c r="H106">
        <v>3181</v>
      </c>
      <c r="I106">
        <v>0.85899999999999999</v>
      </c>
      <c r="J106" s="242">
        <v>5.6614877589453778E-2</v>
      </c>
    </row>
    <row r="107" spans="1:10" x14ac:dyDescent="0.35">
      <c r="A107" s="6" t="s">
        <v>26</v>
      </c>
      <c r="B107">
        <v>2013</v>
      </c>
      <c r="C107">
        <v>5450</v>
      </c>
      <c r="D107">
        <v>88258.964247917698</v>
      </c>
      <c r="E107">
        <v>2232.1999999999998</v>
      </c>
      <c r="F107">
        <v>607.45000000000005</v>
      </c>
      <c r="G107">
        <v>4394.2</v>
      </c>
      <c r="H107">
        <v>50863</v>
      </c>
      <c r="I107">
        <v>0.51500000000000001</v>
      </c>
      <c r="J107" s="242">
        <v>2.852173913043481E-2</v>
      </c>
    </row>
    <row r="108" spans="1:10" x14ac:dyDescent="0.35">
      <c r="A108" s="6" t="s">
        <v>27</v>
      </c>
      <c r="B108">
        <v>2013</v>
      </c>
      <c r="C108">
        <v>4825.3</v>
      </c>
      <c r="D108">
        <v>84814.393849093598</v>
      </c>
      <c r="E108">
        <v>168.5</v>
      </c>
      <c r="F108">
        <v>505.6</v>
      </c>
      <c r="G108">
        <v>1558.1</v>
      </c>
      <c r="H108">
        <v>53015</v>
      </c>
      <c r="I108">
        <v>0.19900000000000001</v>
      </c>
      <c r="J108" s="242">
        <v>3.579851884463596E-2</v>
      </c>
    </row>
    <row r="109" spans="1:10" x14ac:dyDescent="0.35">
      <c r="A109" s="6" t="s">
        <v>28</v>
      </c>
      <c r="B109">
        <v>2013</v>
      </c>
      <c r="C109">
        <v>605</v>
      </c>
      <c r="D109">
        <v>14229.205623223914</v>
      </c>
      <c r="E109">
        <v>69.7</v>
      </c>
      <c r="F109">
        <v>22.69</v>
      </c>
      <c r="G109">
        <v>645.29999999999995</v>
      </c>
      <c r="H109">
        <v>2275</v>
      </c>
      <c r="I109">
        <v>0.85499999999999998</v>
      </c>
      <c r="J109" s="242">
        <v>6.4991181657848382E-2</v>
      </c>
    </row>
    <row r="110" spans="1:10" x14ac:dyDescent="0.35">
      <c r="A110" s="6" t="s">
        <v>29</v>
      </c>
      <c r="B110">
        <v>2013</v>
      </c>
      <c r="C110">
        <v>14067.2</v>
      </c>
      <c r="D110">
        <v>257858.27821117104</v>
      </c>
      <c r="E110">
        <v>7433.7</v>
      </c>
      <c r="F110">
        <v>1215.32</v>
      </c>
      <c r="G110">
        <v>12972.5</v>
      </c>
      <c r="H110">
        <v>102136</v>
      </c>
      <c r="I110">
        <v>0.628</v>
      </c>
      <c r="J110" s="242">
        <v>3.8419838124452883E-2</v>
      </c>
    </row>
    <row r="111" spans="1:10" x14ac:dyDescent="0.35">
      <c r="A111" s="6" t="s">
        <v>30</v>
      </c>
      <c r="B111">
        <v>2013</v>
      </c>
      <c r="C111">
        <v>1076.2</v>
      </c>
      <c r="D111">
        <v>24238.190424301818</v>
      </c>
      <c r="E111">
        <v>294</v>
      </c>
      <c r="F111">
        <v>95.19</v>
      </c>
      <c r="G111">
        <v>896.3</v>
      </c>
      <c r="H111">
        <v>6321</v>
      </c>
      <c r="I111">
        <v>0.76300000000000001</v>
      </c>
      <c r="J111" s="242">
        <v>3.9003839503867856E-2</v>
      </c>
    </row>
    <row r="112" spans="1:10" x14ac:dyDescent="0.35">
      <c r="A112" s="6" t="s">
        <v>175</v>
      </c>
      <c r="B112">
        <v>2013</v>
      </c>
      <c r="C112">
        <v>7277.7</v>
      </c>
      <c r="D112">
        <v>178231.06073909852</v>
      </c>
      <c r="E112">
        <v>880.1</v>
      </c>
      <c r="F112">
        <v>1010.61</v>
      </c>
      <c r="G112">
        <v>4464.5</v>
      </c>
      <c r="H112">
        <v>83161</v>
      </c>
      <c r="I112">
        <v>0.33500000000000002</v>
      </c>
      <c r="J112" s="242">
        <v>2.7435091985163942E-2</v>
      </c>
    </row>
    <row r="113" spans="1:10" x14ac:dyDescent="0.35">
      <c r="A113" s="6" t="s">
        <v>31</v>
      </c>
      <c r="B113">
        <v>2013</v>
      </c>
      <c r="C113">
        <v>1194.7</v>
      </c>
      <c r="D113">
        <v>19335.238019108281</v>
      </c>
      <c r="E113">
        <v>262.3</v>
      </c>
      <c r="F113">
        <v>96.74</v>
      </c>
      <c r="G113">
        <v>804.9</v>
      </c>
      <c r="H113">
        <v>7443</v>
      </c>
      <c r="I113">
        <v>0.69899999999999995</v>
      </c>
      <c r="J113" s="242">
        <v>4.1646621577006084E-2</v>
      </c>
    </row>
    <row r="114" spans="1:10" x14ac:dyDescent="0.35">
      <c r="A114" s="6" t="s">
        <v>32</v>
      </c>
      <c r="B114">
        <v>2013</v>
      </c>
      <c r="C114">
        <v>814.4</v>
      </c>
      <c r="D114">
        <v>11076.699139637436</v>
      </c>
      <c r="E114">
        <v>455</v>
      </c>
      <c r="F114">
        <v>23.69</v>
      </c>
      <c r="G114">
        <v>1093.5</v>
      </c>
      <c r="H114">
        <v>3560</v>
      </c>
      <c r="I114">
        <v>0.97399999999999998</v>
      </c>
      <c r="J114" s="242">
        <v>6.4832627933820788E-2</v>
      </c>
    </row>
    <row r="115" spans="1:10" x14ac:dyDescent="0.35">
      <c r="A115" s="6" t="s">
        <v>33</v>
      </c>
      <c r="B115">
        <v>2013</v>
      </c>
      <c r="C115">
        <v>7745.9</v>
      </c>
      <c r="D115">
        <v>159353.99408353752</v>
      </c>
      <c r="E115">
        <v>6470.8</v>
      </c>
      <c r="F115">
        <v>611</v>
      </c>
      <c r="G115">
        <v>6171.4</v>
      </c>
      <c r="H115">
        <v>55639</v>
      </c>
      <c r="I115">
        <v>0.499</v>
      </c>
      <c r="J115" s="242">
        <v>3.5074514526569227E-2</v>
      </c>
    </row>
    <row r="116" spans="1:10" x14ac:dyDescent="0.35">
      <c r="A116" s="6" t="s">
        <v>34</v>
      </c>
      <c r="B116">
        <v>2013</v>
      </c>
      <c r="C116">
        <v>423.5</v>
      </c>
      <c r="D116">
        <v>3677.0591952474283</v>
      </c>
      <c r="E116">
        <v>92.5</v>
      </c>
      <c r="F116">
        <v>16.670000000000002</v>
      </c>
      <c r="G116">
        <v>455.8</v>
      </c>
      <c r="H116">
        <v>1792</v>
      </c>
      <c r="I116">
        <v>0.93700000000000006</v>
      </c>
      <c r="J116" s="242">
        <v>7.3005282179594039E-2</v>
      </c>
    </row>
    <row r="117" spans="1:10" x14ac:dyDescent="0.35">
      <c r="A117" s="6" t="s">
        <v>35</v>
      </c>
      <c r="B117">
        <v>2013</v>
      </c>
      <c r="C117">
        <v>4396.3</v>
      </c>
      <c r="D117">
        <v>78236.72152229301</v>
      </c>
      <c r="E117">
        <v>920</v>
      </c>
      <c r="F117">
        <v>329.9</v>
      </c>
      <c r="G117">
        <v>4126.7</v>
      </c>
      <c r="H117">
        <v>28604</v>
      </c>
      <c r="I117">
        <v>0.65700000000000003</v>
      </c>
      <c r="J117" s="242">
        <v>5.5000026411845218E-2</v>
      </c>
    </row>
    <row r="118" spans="1:10" x14ac:dyDescent="0.35">
      <c r="A118" s="6" t="s">
        <v>36</v>
      </c>
      <c r="B118">
        <v>2013</v>
      </c>
      <c r="C118">
        <v>872.9</v>
      </c>
      <c r="D118">
        <v>11648.446105095545</v>
      </c>
      <c r="E118">
        <v>200.1</v>
      </c>
      <c r="F118">
        <v>38.880000000000003</v>
      </c>
      <c r="G118">
        <v>645.5</v>
      </c>
      <c r="H118">
        <v>2383</v>
      </c>
      <c r="I118">
        <v>0.997</v>
      </c>
      <c r="J118" s="242">
        <v>6.9973703083911057E-2</v>
      </c>
    </row>
    <row r="119" spans="1:10" x14ac:dyDescent="0.35">
      <c r="A119" s="6" t="s">
        <v>37</v>
      </c>
      <c r="B119">
        <v>2013</v>
      </c>
      <c r="C119">
        <v>1168.2</v>
      </c>
      <c r="D119">
        <v>18734.132748407646</v>
      </c>
      <c r="E119">
        <v>58.7</v>
      </c>
      <c r="F119">
        <v>102.17</v>
      </c>
      <c r="G119">
        <v>453</v>
      </c>
      <c r="H119">
        <v>5892</v>
      </c>
      <c r="I119">
        <v>0.55000000000000004</v>
      </c>
      <c r="J119" s="242">
        <v>4.3096693308258889E-2</v>
      </c>
    </row>
    <row r="120" spans="1:10" x14ac:dyDescent="0.35">
      <c r="A120" s="6" t="s">
        <v>176</v>
      </c>
      <c r="B120">
        <v>2013</v>
      </c>
      <c r="C120">
        <v>3791.9</v>
      </c>
      <c r="D120">
        <v>57705.706105830483</v>
      </c>
      <c r="E120">
        <v>389</v>
      </c>
      <c r="F120">
        <v>244.33</v>
      </c>
      <c r="G120">
        <v>2210.4</v>
      </c>
      <c r="H120">
        <v>13928</v>
      </c>
      <c r="I120">
        <v>0.754</v>
      </c>
      <c r="J120" s="242">
        <v>3.5258630064850839E-2</v>
      </c>
    </row>
    <row r="121" spans="1:10" x14ac:dyDescent="0.35">
      <c r="A121" s="6" t="s">
        <v>38</v>
      </c>
      <c r="B121">
        <v>2013</v>
      </c>
      <c r="C121">
        <v>3826.4</v>
      </c>
      <c r="D121">
        <v>49082.788670749644</v>
      </c>
      <c r="E121">
        <v>580.79999999999995</v>
      </c>
      <c r="F121">
        <v>367.1</v>
      </c>
      <c r="G121">
        <v>2039.3</v>
      </c>
      <c r="H121">
        <v>23474</v>
      </c>
      <c r="I121">
        <v>0.58199999999999996</v>
      </c>
      <c r="J121" s="242">
        <v>3.9077844050992502E-2</v>
      </c>
    </row>
    <row r="122" spans="1:10" x14ac:dyDescent="0.35">
      <c r="A122" s="6" t="s">
        <v>39</v>
      </c>
      <c r="B122">
        <v>2013</v>
      </c>
      <c r="C122">
        <v>1355.3</v>
      </c>
      <c r="D122">
        <v>17110.65742601666</v>
      </c>
      <c r="E122">
        <v>557.6</v>
      </c>
      <c r="F122">
        <v>84.68</v>
      </c>
      <c r="G122">
        <v>841.9</v>
      </c>
      <c r="H122">
        <v>5053</v>
      </c>
      <c r="I122">
        <v>0.85399999999999998</v>
      </c>
      <c r="J122" s="242">
        <v>4.4144144144144193E-2</v>
      </c>
    </row>
    <row r="123" spans="1:10" x14ac:dyDescent="0.35">
      <c r="A123" s="6" t="s">
        <v>177</v>
      </c>
      <c r="B123">
        <v>2013</v>
      </c>
      <c r="C123">
        <v>1230.8</v>
      </c>
      <c r="D123">
        <v>20532.728310632046</v>
      </c>
      <c r="E123">
        <v>473.3</v>
      </c>
      <c r="F123">
        <v>112.53</v>
      </c>
      <c r="G123">
        <v>873.9</v>
      </c>
      <c r="H123">
        <v>5470</v>
      </c>
      <c r="I123">
        <v>0.61199999999999999</v>
      </c>
      <c r="J123" s="242">
        <v>3.1668341004135209E-2</v>
      </c>
    </row>
    <row r="124" spans="1:10" x14ac:dyDescent="0.35">
      <c r="A124" s="6" t="s">
        <v>178</v>
      </c>
      <c r="B124">
        <v>2013</v>
      </c>
      <c r="C124">
        <v>6881.2</v>
      </c>
      <c r="D124">
        <v>168843.65348897601</v>
      </c>
      <c r="E124">
        <v>772.4</v>
      </c>
      <c r="F124">
        <v>1021.17</v>
      </c>
      <c r="G124">
        <v>3930</v>
      </c>
      <c r="H124">
        <v>95578</v>
      </c>
      <c r="I124">
        <v>0.28699999999999998</v>
      </c>
      <c r="J124" s="242">
        <v>2.608605356652802E-2</v>
      </c>
    </row>
    <row r="125" spans="1:10" x14ac:dyDescent="0.35">
      <c r="A125" s="6" t="s">
        <v>40</v>
      </c>
      <c r="B125">
        <v>2013</v>
      </c>
      <c r="C125">
        <v>2919.7</v>
      </c>
      <c r="D125">
        <v>75835.564420137191</v>
      </c>
      <c r="E125">
        <v>1260.2</v>
      </c>
      <c r="F125">
        <v>421.32</v>
      </c>
      <c r="G125">
        <v>3472</v>
      </c>
      <c r="H125">
        <v>28836</v>
      </c>
      <c r="I125">
        <v>0.71199999999999997</v>
      </c>
      <c r="J125" s="242">
        <v>3.7153253817199298E-2</v>
      </c>
    </row>
    <row r="126" spans="1:10" x14ac:dyDescent="0.35">
      <c r="A126" s="6" t="s">
        <v>41</v>
      </c>
      <c r="B126">
        <v>2013</v>
      </c>
      <c r="C126">
        <v>1386.3</v>
      </c>
      <c r="D126">
        <v>28323.295639637436</v>
      </c>
      <c r="E126">
        <v>747.7</v>
      </c>
      <c r="F126">
        <v>139.88</v>
      </c>
      <c r="G126">
        <v>1415.7</v>
      </c>
      <c r="H126">
        <v>9477</v>
      </c>
      <c r="I126">
        <v>0.749</v>
      </c>
      <c r="J126" s="242">
        <v>4.4703595724004015E-2</v>
      </c>
    </row>
    <row r="127" spans="1:10" x14ac:dyDescent="0.35">
      <c r="A127" s="6" t="s">
        <v>42</v>
      </c>
      <c r="B127">
        <v>2013</v>
      </c>
      <c r="C127">
        <v>2631.4</v>
      </c>
      <c r="D127">
        <v>33378.885260411567</v>
      </c>
      <c r="E127">
        <v>2606.6</v>
      </c>
      <c r="F127">
        <v>109.46</v>
      </c>
      <c r="G127">
        <v>2611.1</v>
      </c>
      <c r="H127">
        <v>10164</v>
      </c>
      <c r="I127">
        <v>0.78100000000000003</v>
      </c>
      <c r="J127" s="242">
        <v>4.6181060959557624E-2</v>
      </c>
    </row>
    <row r="128" spans="1:10" x14ac:dyDescent="0.35">
      <c r="A128" s="6" t="s">
        <v>43</v>
      </c>
      <c r="B128">
        <v>2013</v>
      </c>
      <c r="C128">
        <v>17942.400000000001</v>
      </c>
      <c r="D128">
        <v>273253.89674277318</v>
      </c>
      <c r="E128">
        <v>9429</v>
      </c>
      <c r="F128">
        <v>979.34</v>
      </c>
      <c r="G128">
        <v>21906</v>
      </c>
      <c r="H128">
        <v>88364</v>
      </c>
      <c r="I128">
        <v>0.75600000000000001</v>
      </c>
      <c r="J128" s="242">
        <v>5.4721441766289104E-2</v>
      </c>
    </row>
    <row r="129" spans="1:10" x14ac:dyDescent="0.35">
      <c r="A129" s="6" t="s">
        <v>44</v>
      </c>
      <c r="B129">
        <v>2013</v>
      </c>
      <c r="C129">
        <v>4524.3999999999996</v>
      </c>
      <c r="D129">
        <v>122247.33167662912</v>
      </c>
      <c r="E129">
        <v>2933.7</v>
      </c>
      <c r="F129">
        <v>825.68</v>
      </c>
      <c r="G129">
        <v>3116.3</v>
      </c>
      <c r="H129">
        <v>50536</v>
      </c>
      <c r="I129">
        <v>0.45100000000000001</v>
      </c>
      <c r="J129" s="242">
        <v>3.3536303510792613E-2</v>
      </c>
    </row>
    <row r="130" spans="1:10" x14ac:dyDescent="0.35">
      <c r="A130" s="6" t="s">
        <v>45</v>
      </c>
      <c r="B130">
        <v>2013</v>
      </c>
      <c r="C130">
        <v>4089.6</v>
      </c>
      <c r="D130">
        <v>73766.085260411579</v>
      </c>
      <c r="E130">
        <v>2034.6</v>
      </c>
      <c r="F130">
        <v>407.92</v>
      </c>
      <c r="G130">
        <v>3563</v>
      </c>
      <c r="H130">
        <v>33786</v>
      </c>
      <c r="I130">
        <v>0.57099999999999995</v>
      </c>
      <c r="J130" s="242">
        <v>4.8195699831177871E-2</v>
      </c>
    </row>
    <row r="131" spans="1:10" x14ac:dyDescent="0.35">
      <c r="A131" s="6" t="s">
        <v>46</v>
      </c>
      <c r="B131">
        <v>2013</v>
      </c>
      <c r="C131">
        <v>1519.3</v>
      </c>
      <c r="D131">
        <v>9746.8037778049984</v>
      </c>
      <c r="E131">
        <v>23.1</v>
      </c>
      <c r="F131">
        <v>88.06</v>
      </c>
      <c r="G131">
        <v>382.9</v>
      </c>
      <c r="H131">
        <v>7993</v>
      </c>
      <c r="I131">
        <v>0.38700000000000001</v>
      </c>
      <c r="J131" s="242">
        <v>2.9403023708404769E-2</v>
      </c>
    </row>
    <row r="132" spans="1:10" x14ac:dyDescent="0.35">
      <c r="A132" s="6" t="s">
        <v>47</v>
      </c>
      <c r="B132">
        <v>2013</v>
      </c>
      <c r="C132">
        <v>712.2</v>
      </c>
      <c r="D132">
        <v>16202.168040421366</v>
      </c>
      <c r="E132">
        <v>133.9</v>
      </c>
      <c r="F132">
        <v>54.46</v>
      </c>
      <c r="G132">
        <v>977</v>
      </c>
      <c r="H132">
        <v>4324</v>
      </c>
      <c r="I132">
        <v>0.89100000000000001</v>
      </c>
      <c r="J132" s="242">
        <v>5.7558279259793364E-2</v>
      </c>
    </row>
    <row r="133" spans="1:10" x14ac:dyDescent="0.35">
      <c r="A133" s="6" t="s">
        <v>179</v>
      </c>
      <c r="B133">
        <v>2013</v>
      </c>
      <c r="C133">
        <v>1626</v>
      </c>
      <c r="D133">
        <v>14267.780783194516</v>
      </c>
      <c r="E133">
        <v>30.2</v>
      </c>
      <c r="F133">
        <v>75.03</v>
      </c>
      <c r="G133">
        <v>423.2</v>
      </c>
      <c r="H133">
        <v>6694</v>
      </c>
      <c r="I133">
        <v>0.43</v>
      </c>
      <c r="J133" s="242">
        <v>4.0044247787610669E-2</v>
      </c>
    </row>
    <row r="134" spans="1:10" x14ac:dyDescent="0.35">
      <c r="A134" s="6" t="s">
        <v>48</v>
      </c>
      <c r="B134">
        <v>2013</v>
      </c>
      <c r="C134">
        <v>2086.1999999999998</v>
      </c>
      <c r="D134">
        <v>32501.774199657037</v>
      </c>
      <c r="E134">
        <v>632.1</v>
      </c>
      <c r="F134">
        <v>234.19</v>
      </c>
      <c r="G134">
        <v>961.1</v>
      </c>
      <c r="H134">
        <v>20873</v>
      </c>
      <c r="I134">
        <v>0.38100000000000001</v>
      </c>
      <c r="J134" s="242">
        <v>4.5222008390214175E-2</v>
      </c>
    </row>
    <row r="135" spans="1:10" x14ac:dyDescent="0.35">
      <c r="A135" s="6" t="s">
        <v>49</v>
      </c>
      <c r="B135">
        <v>2013</v>
      </c>
      <c r="C135">
        <v>6923.2</v>
      </c>
      <c r="D135">
        <v>99796.619492405705</v>
      </c>
      <c r="E135">
        <v>3033.4</v>
      </c>
      <c r="F135">
        <v>513.21</v>
      </c>
      <c r="G135">
        <v>6361.8</v>
      </c>
      <c r="H135">
        <v>29510</v>
      </c>
      <c r="I135">
        <v>0.73399999999999999</v>
      </c>
      <c r="J135" s="242">
        <v>4.0981359222090875E-2</v>
      </c>
    </row>
    <row r="136" spans="1:10" x14ac:dyDescent="0.35">
      <c r="A136" s="6" t="s">
        <v>50</v>
      </c>
      <c r="B136">
        <v>2013</v>
      </c>
      <c r="C136">
        <v>3174.7</v>
      </c>
      <c r="D136">
        <v>38123.452669769729</v>
      </c>
      <c r="E136">
        <v>92.9</v>
      </c>
      <c r="F136">
        <v>266.18</v>
      </c>
      <c r="G136">
        <v>781.1</v>
      </c>
      <c r="H136">
        <v>24746</v>
      </c>
      <c r="I136">
        <v>0.26500000000000001</v>
      </c>
      <c r="J136" s="242">
        <v>3.2680155160168256E-2</v>
      </c>
    </row>
    <row r="137" spans="1:10" x14ac:dyDescent="0.35">
      <c r="A137" s="6" t="s">
        <v>51</v>
      </c>
      <c r="B137">
        <v>2013</v>
      </c>
      <c r="C137">
        <v>3552.1</v>
      </c>
      <c r="D137">
        <v>88239.488579372875</v>
      </c>
      <c r="E137">
        <v>1017.4</v>
      </c>
      <c r="F137">
        <v>323.25</v>
      </c>
      <c r="G137">
        <v>4293.7</v>
      </c>
      <c r="H137">
        <v>23013</v>
      </c>
      <c r="I137">
        <v>0.69799999999999995</v>
      </c>
      <c r="J137" s="242">
        <v>4.3608672390229822E-2</v>
      </c>
    </row>
    <row r="138" spans="1:10" x14ac:dyDescent="0.35">
      <c r="A138" s="6" t="s">
        <v>52</v>
      </c>
      <c r="B138">
        <v>2013</v>
      </c>
      <c r="C138">
        <v>20379.2</v>
      </c>
      <c r="D138">
        <v>414650.63494169532</v>
      </c>
      <c r="E138">
        <v>23196.400000000001</v>
      </c>
      <c r="F138">
        <v>1608.38</v>
      </c>
      <c r="G138">
        <v>25702.2</v>
      </c>
      <c r="H138">
        <v>112424</v>
      </c>
      <c r="I138">
        <v>0.748</v>
      </c>
      <c r="J138" s="242">
        <v>3.449047359204805E-2</v>
      </c>
    </row>
    <row r="139" spans="1:10" x14ac:dyDescent="0.35">
      <c r="A139" s="6" t="s">
        <v>53</v>
      </c>
      <c r="B139">
        <v>2013</v>
      </c>
      <c r="C139">
        <v>3666.2</v>
      </c>
      <c r="D139">
        <v>41455.828500489959</v>
      </c>
      <c r="E139">
        <v>636.29999999999995</v>
      </c>
      <c r="F139">
        <v>301.7</v>
      </c>
      <c r="G139">
        <v>987.7</v>
      </c>
      <c r="H139">
        <v>23046</v>
      </c>
      <c r="I139">
        <v>0.33800000000000002</v>
      </c>
      <c r="J139" s="242">
        <v>2.5719961024289615E-2</v>
      </c>
    </row>
    <row r="140" spans="1:10" x14ac:dyDescent="0.35">
      <c r="A140" s="6" t="s">
        <v>54</v>
      </c>
      <c r="B140">
        <v>2013</v>
      </c>
      <c r="C140">
        <v>2002.5</v>
      </c>
      <c r="D140">
        <v>37276.076091376781</v>
      </c>
      <c r="E140">
        <v>1606.9</v>
      </c>
      <c r="F140">
        <v>185.28</v>
      </c>
      <c r="G140">
        <v>1796.9</v>
      </c>
      <c r="H140">
        <v>12366</v>
      </c>
      <c r="I140">
        <v>0.78200000000000003</v>
      </c>
      <c r="J140" s="242">
        <v>4.2002139267189063E-2</v>
      </c>
    </row>
    <row r="141" spans="1:10" x14ac:dyDescent="0.35">
      <c r="A141" s="6" t="s">
        <v>55</v>
      </c>
      <c r="B141">
        <v>2013</v>
      </c>
      <c r="C141">
        <v>10615.1</v>
      </c>
      <c r="D141">
        <v>186877.82986477221</v>
      </c>
      <c r="E141">
        <v>897.7</v>
      </c>
      <c r="F141">
        <v>1507.51</v>
      </c>
      <c r="G141">
        <v>3724.8</v>
      </c>
      <c r="H141">
        <v>140228</v>
      </c>
      <c r="I141">
        <v>0.192</v>
      </c>
      <c r="J141" s="242">
        <v>2.8550697745975569E-2</v>
      </c>
    </row>
    <row r="142" spans="1:10" x14ac:dyDescent="0.35">
      <c r="A142" s="6" t="s">
        <v>180</v>
      </c>
      <c r="B142">
        <v>2013</v>
      </c>
      <c r="C142">
        <v>733.5</v>
      </c>
      <c r="D142">
        <v>5934.0219392454683</v>
      </c>
      <c r="E142">
        <v>743.2</v>
      </c>
      <c r="F142">
        <v>35.25</v>
      </c>
      <c r="G142">
        <v>747.3</v>
      </c>
      <c r="H142">
        <v>2642</v>
      </c>
      <c r="I142">
        <v>1</v>
      </c>
      <c r="J142" s="242">
        <v>5.9990759429029955E-2</v>
      </c>
    </row>
    <row r="143" spans="1:10" x14ac:dyDescent="0.35">
      <c r="A143" s="6" t="s">
        <v>56</v>
      </c>
      <c r="B143">
        <v>2013</v>
      </c>
      <c r="C143">
        <v>1418.5</v>
      </c>
      <c r="D143">
        <v>26868.674373836358</v>
      </c>
      <c r="E143">
        <v>215.6</v>
      </c>
      <c r="F143">
        <v>155.59</v>
      </c>
      <c r="G143">
        <v>835.6</v>
      </c>
      <c r="H143">
        <v>11171</v>
      </c>
      <c r="I143">
        <v>0.52</v>
      </c>
      <c r="J143" s="242">
        <v>3.3810888252149028E-2</v>
      </c>
    </row>
    <row r="144" spans="1:10" x14ac:dyDescent="0.35">
      <c r="A144" s="6" t="s">
        <v>57</v>
      </c>
      <c r="B144">
        <v>2013</v>
      </c>
      <c r="C144">
        <v>2941.6</v>
      </c>
      <c r="D144">
        <v>68297.63764429203</v>
      </c>
      <c r="E144">
        <v>1614.6</v>
      </c>
      <c r="F144">
        <v>203.34</v>
      </c>
      <c r="G144">
        <v>3556.7</v>
      </c>
      <c r="H144">
        <v>14695</v>
      </c>
      <c r="I144">
        <v>0.873</v>
      </c>
      <c r="J144" s="242">
        <v>5.8532512396904955E-2</v>
      </c>
    </row>
    <row r="145" spans="1:10" x14ac:dyDescent="0.35">
      <c r="A145" s="6" t="s">
        <v>58</v>
      </c>
      <c r="B145">
        <v>2013</v>
      </c>
      <c r="C145">
        <v>1665.4</v>
      </c>
      <c r="D145">
        <v>14258.701001224892</v>
      </c>
      <c r="E145">
        <v>446.2</v>
      </c>
      <c r="F145">
        <v>142.1</v>
      </c>
      <c r="G145">
        <v>2186.4</v>
      </c>
      <c r="H145">
        <v>7849</v>
      </c>
      <c r="I145">
        <v>0.73399999999999999</v>
      </c>
      <c r="J145" s="242">
        <v>6.102218037246282E-2</v>
      </c>
    </row>
    <row r="146" spans="1:10" x14ac:dyDescent="0.35">
      <c r="A146" s="6" t="s">
        <v>59</v>
      </c>
      <c r="B146">
        <v>2013</v>
      </c>
      <c r="C146">
        <v>10114.4</v>
      </c>
      <c r="D146">
        <v>147647.34358721218</v>
      </c>
      <c r="E146">
        <v>1914.5</v>
      </c>
      <c r="F146">
        <v>1335.67</v>
      </c>
      <c r="G146">
        <v>2439.5</v>
      </c>
      <c r="H146">
        <v>75800</v>
      </c>
      <c r="I146">
        <v>0.25800000000000001</v>
      </c>
      <c r="J146" s="242">
        <v>1.8976077266747448E-2</v>
      </c>
    </row>
    <row r="147" spans="1:10" x14ac:dyDescent="0.35">
      <c r="A147" s="6" t="s">
        <v>60</v>
      </c>
      <c r="B147">
        <v>2013</v>
      </c>
      <c r="C147">
        <v>7197.5</v>
      </c>
      <c r="D147">
        <v>149419.40474914262</v>
      </c>
      <c r="E147">
        <v>2189.5</v>
      </c>
      <c r="F147">
        <v>825.21</v>
      </c>
      <c r="G147">
        <v>6611.2</v>
      </c>
      <c r="H147">
        <v>67851</v>
      </c>
      <c r="I147">
        <v>0.52200000000000002</v>
      </c>
      <c r="J147" s="242">
        <v>3.8076988229396112E-2</v>
      </c>
    </row>
    <row r="148" spans="1:10" x14ac:dyDescent="0.35">
      <c r="A148" s="6" t="s">
        <v>61</v>
      </c>
      <c r="B148">
        <v>2013</v>
      </c>
      <c r="C148">
        <v>4169.8999999999996</v>
      </c>
      <c r="D148">
        <v>55154.502772415493</v>
      </c>
      <c r="E148">
        <v>3405</v>
      </c>
      <c r="F148">
        <v>308.39</v>
      </c>
      <c r="G148">
        <v>3845.4</v>
      </c>
      <c r="H148">
        <v>24183</v>
      </c>
      <c r="I148">
        <v>0.76700000000000002</v>
      </c>
      <c r="J148" s="242">
        <v>5.0751501257647234E-2</v>
      </c>
    </row>
    <row r="149" spans="1:10" x14ac:dyDescent="0.35">
      <c r="A149" s="6" t="s">
        <v>62</v>
      </c>
      <c r="B149">
        <v>2013</v>
      </c>
      <c r="C149">
        <v>1387.8</v>
      </c>
      <c r="D149">
        <v>19839.068009309165</v>
      </c>
      <c r="E149">
        <v>138.19999999999999</v>
      </c>
      <c r="F149">
        <v>141.24</v>
      </c>
      <c r="G149">
        <v>944.9</v>
      </c>
      <c r="H149">
        <v>12526</v>
      </c>
      <c r="I149">
        <v>0.48199999999999998</v>
      </c>
      <c r="J149" s="242">
        <v>2.9999396754539501E-2</v>
      </c>
    </row>
    <row r="150" spans="1:10" x14ac:dyDescent="0.35">
      <c r="A150" s="6" t="s">
        <v>63</v>
      </c>
      <c r="B150">
        <v>2013</v>
      </c>
      <c r="C150">
        <v>11354.5</v>
      </c>
      <c r="D150">
        <v>212612.29209162178</v>
      </c>
      <c r="E150">
        <v>426.2</v>
      </c>
      <c r="F150">
        <v>1332.63</v>
      </c>
      <c r="G150">
        <v>3228.8</v>
      </c>
      <c r="H150">
        <v>109389</v>
      </c>
      <c r="I150">
        <v>0.22700000000000001</v>
      </c>
      <c r="J150" s="242">
        <v>2.0869565217391306E-2</v>
      </c>
    </row>
    <row r="151" spans="1:10" x14ac:dyDescent="0.35">
      <c r="A151" s="6" t="s">
        <v>64</v>
      </c>
      <c r="B151">
        <v>2013</v>
      </c>
      <c r="C151">
        <v>3759.1</v>
      </c>
      <c r="D151">
        <v>58221.345996325341</v>
      </c>
      <c r="E151">
        <v>1232.5999999999999</v>
      </c>
      <c r="F151">
        <v>223.44</v>
      </c>
      <c r="G151">
        <v>3855.3</v>
      </c>
      <c r="H151">
        <v>17982</v>
      </c>
      <c r="I151">
        <v>0.74299999999999999</v>
      </c>
      <c r="J151" s="242">
        <v>3.9237180942496536E-2</v>
      </c>
    </row>
    <row r="152" spans="1:10" x14ac:dyDescent="0.35">
      <c r="A152" s="6" t="s">
        <v>65</v>
      </c>
      <c r="B152">
        <v>2013</v>
      </c>
      <c r="C152">
        <v>3108</v>
      </c>
      <c r="D152">
        <v>56352.104371141613</v>
      </c>
      <c r="E152">
        <v>3737.8</v>
      </c>
      <c r="F152">
        <v>323.66000000000003</v>
      </c>
      <c r="G152">
        <v>3476.5</v>
      </c>
      <c r="H152">
        <v>19980</v>
      </c>
      <c r="I152">
        <v>0.79600000000000004</v>
      </c>
      <c r="J152" s="242">
        <v>5.1079229305831433E-2</v>
      </c>
    </row>
    <row r="153" spans="1:10" x14ac:dyDescent="0.35">
      <c r="A153" s="6" t="s">
        <v>66</v>
      </c>
      <c r="B153">
        <v>2013</v>
      </c>
      <c r="C153">
        <v>486.1</v>
      </c>
      <c r="D153">
        <v>5550.104847133759</v>
      </c>
      <c r="E153">
        <v>181.3</v>
      </c>
      <c r="F153">
        <v>27.82</v>
      </c>
      <c r="G153">
        <v>378.1</v>
      </c>
      <c r="H153">
        <v>2176</v>
      </c>
      <c r="I153">
        <v>0.84</v>
      </c>
      <c r="J153" s="242">
        <v>6.0363391655451008E-2</v>
      </c>
    </row>
    <row r="154" spans="1:10" x14ac:dyDescent="0.35">
      <c r="A154" s="6" t="s">
        <v>67</v>
      </c>
      <c r="B154">
        <v>2013</v>
      </c>
      <c r="C154">
        <v>511.3</v>
      </c>
      <c r="D154">
        <v>8721.8324355707991</v>
      </c>
      <c r="E154">
        <v>328.2</v>
      </c>
      <c r="F154">
        <v>28.96</v>
      </c>
      <c r="G154">
        <v>366.6</v>
      </c>
      <c r="H154">
        <v>2058</v>
      </c>
      <c r="I154">
        <v>0.99199999999999999</v>
      </c>
      <c r="J154" s="242">
        <v>3.5030523859750057E-2</v>
      </c>
    </row>
    <row r="155" spans="1:10" x14ac:dyDescent="0.35">
      <c r="A155" s="6" t="s">
        <v>68</v>
      </c>
      <c r="B155">
        <v>2013</v>
      </c>
      <c r="C155">
        <v>1218.8</v>
      </c>
      <c r="D155">
        <v>18207.565170259681</v>
      </c>
      <c r="E155">
        <v>287.39999999999998</v>
      </c>
      <c r="F155">
        <v>115.42</v>
      </c>
      <c r="G155">
        <v>619.70000000000005</v>
      </c>
      <c r="H155">
        <v>9343</v>
      </c>
      <c r="I155">
        <v>0.46800000000000003</v>
      </c>
      <c r="J155" s="242">
        <v>2.4399631376375588E-2</v>
      </c>
    </row>
    <row r="156" spans="1:10" x14ac:dyDescent="0.35">
      <c r="A156" s="6" t="s">
        <v>1</v>
      </c>
      <c r="B156">
        <v>2014</v>
      </c>
      <c r="C156">
        <v>944.6</v>
      </c>
      <c r="D156">
        <v>10441.735235208533</v>
      </c>
      <c r="E156">
        <v>143.6</v>
      </c>
      <c r="F156">
        <v>74.58</v>
      </c>
      <c r="G156">
        <v>928.6</v>
      </c>
      <c r="H156">
        <v>5192</v>
      </c>
      <c r="I156">
        <v>0.78700000000000003</v>
      </c>
      <c r="J156" s="242">
        <v>6.2198221092757258E-2</v>
      </c>
    </row>
    <row r="157" spans="1:10" x14ac:dyDescent="0.35">
      <c r="A157" s="6" t="s">
        <v>173</v>
      </c>
      <c r="B157">
        <v>2014</v>
      </c>
      <c r="C157">
        <v>4832.3999999999996</v>
      </c>
      <c r="D157">
        <v>74866.258132880685</v>
      </c>
      <c r="E157">
        <v>418</v>
      </c>
      <c r="F157">
        <v>584.04</v>
      </c>
      <c r="G157">
        <v>1318.2</v>
      </c>
      <c r="H157">
        <v>51446</v>
      </c>
      <c r="I157">
        <v>0.191</v>
      </c>
      <c r="J157" s="242">
        <v>1.6931435548922586E-2</v>
      </c>
    </row>
    <row r="158" spans="1:10" x14ac:dyDescent="0.35">
      <c r="A158" s="6" t="s">
        <v>2</v>
      </c>
      <c r="B158">
        <v>2014</v>
      </c>
      <c r="C158">
        <v>22987.200000000001</v>
      </c>
      <c r="D158">
        <v>325430.64979316195</v>
      </c>
      <c r="E158">
        <v>3382.1</v>
      </c>
      <c r="F158">
        <v>2320.5500000000002</v>
      </c>
      <c r="G158">
        <v>7353.4</v>
      </c>
      <c r="H158">
        <v>192888</v>
      </c>
      <c r="I158">
        <v>0.252</v>
      </c>
      <c r="J158" s="242">
        <v>3.1317156318628428E-2</v>
      </c>
    </row>
    <row r="159" spans="1:10" x14ac:dyDescent="0.35">
      <c r="A159" s="6" t="s">
        <v>3</v>
      </c>
      <c r="B159">
        <v>2014</v>
      </c>
      <c r="C159">
        <v>70682.7</v>
      </c>
      <c r="D159">
        <v>1539160.0439961199</v>
      </c>
      <c r="E159">
        <v>23470.9</v>
      </c>
      <c r="F159">
        <v>6804.88</v>
      </c>
      <c r="G159">
        <v>70974.5</v>
      </c>
      <c r="H159">
        <v>456616</v>
      </c>
      <c r="I159">
        <v>0.67800000000000005</v>
      </c>
      <c r="J159" s="242">
        <v>2.9929064230881354E-2</v>
      </c>
    </row>
    <row r="160" spans="1:10" x14ac:dyDescent="0.35">
      <c r="A160" s="6" t="s">
        <v>174</v>
      </c>
      <c r="B160">
        <v>2014</v>
      </c>
      <c r="C160">
        <v>49498.6</v>
      </c>
      <c r="D160">
        <v>1371551.8378322015</v>
      </c>
      <c r="E160">
        <v>20957.2</v>
      </c>
      <c r="F160">
        <v>5041.96</v>
      </c>
      <c r="G160">
        <v>66722.8</v>
      </c>
      <c r="H160">
        <v>414464</v>
      </c>
      <c r="I160">
        <v>0.70699999999999996</v>
      </c>
      <c r="J160" s="242">
        <v>3.6128857668405012E-2</v>
      </c>
    </row>
    <row r="161" spans="1:10" x14ac:dyDescent="0.35">
      <c r="A161" s="6" t="s">
        <v>4</v>
      </c>
      <c r="B161">
        <v>2014</v>
      </c>
      <c r="C161">
        <v>550.5</v>
      </c>
      <c r="D161">
        <v>6566.5383872453913</v>
      </c>
      <c r="E161">
        <v>499.1</v>
      </c>
      <c r="F161">
        <v>35.14</v>
      </c>
      <c r="G161">
        <v>713</v>
      </c>
      <c r="H161">
        <v>1739</v>
      </c>
      <c r="I161">
        <v>1</v>
      </c>
      <c r="J161" s="242">
        <v>0.10165946717226013</v>
      </c>
    </row>
    <row r="162" spans="1:10" x14ac:dyDescent="0.35">
      <c r="A162" s="6" t="s">
        <v>5</v>
      </c>
      <c r="B162">
        <v>2014</v>
      </c>
      <c r="C162">
        <v>2176.5</v>
      </c>
      <c r="D162">
        <v>46784.816727934034</v>
      </c>
      <c r="E162">
        <v>95</v>
      </c>
      <c r="F162">
        <v>277.19</v>
      </c>
      <c r="G162">
        <v>1058.7</v>
      </c>
      <c r="H162">
        <v>24254</v>
      </c>
      <c r="I162">
        <v>0.23699999999999999</v>
      </c>
      <c r="J162" s="242">
        <v>2.995927865037816E-2</v>
      </c>
    </row>
    <row r="163" spans="1:10" x14ac:dyDescent="0.35">
      <c r="A163" s="6" t="s">
        <v>6</v>
      </c>
      <c r="B163">
        <v>2014</v>
      </c>
      <c r="C163">
        <v>1445.1</v>
      </c>
      <c r="D163">
        <v>12870.108670708047</v>
      </c>
      <c r="E163">
        <v>680.3</v>
      </c>
      <c r="F163">
        <v>48.42</v>
      </c>
      <c r="G163">
        <v>1031.9000000000001</v>
      </c>
      <c r="H163">
        <v>3810</v>
      </c>
      <c r="I163">
        <v>0.998</v>
      </c>
      <c r="J163" s="242">
        <v>6.4924679189138787E-2</v>
      </c>
    </row>
    <row r="164" spans="1:10" x14ac:dyDescent="0.35">
      <c r="A164" s="6" t="s">
        <v>7</v>
      </c>
      <c r="B164">
        <v>2014</v>
      </c>
      <c r="C164">
        <v>1507.9</v>
      </c>
      <c r="D164">
        <v>33027.069822017453</v>
      </c>
      <c r="E164">
        <v>51.5</v>
      </c>
      <c r="F164">
        <v>189.47</v>
      </c>
      <c r="G164">
        <v>829</v>
      </c>
      <c r="H164">
        <v>10512</v>
      </c>
      <c r="I164">
        <v>0.41199999999999998</v>
      </c>
      <c r="J164" s="242">
        <v>2.8272166098975801E-2</v>
      </c>
    </row>
    <row r="165" spans="1:10" x14ac:dyDescent="0.35">
      <c r="A165" s="6" t="s">
        <v>8</v>
      </c>
      <c r="B165">
        <v>2014</v>
      </c>
      <c r="C165">
        <v>1405.4</v>
      </c>
      <c r="D165">
        <v>24246.222278370507</v>
      </c>
      <c r="E165">
        <v>27.7</v>
      </c>
      <c r="F165">
        <v>117.43</v>
      </c>
      <c r="G165">
        <v>454.1</v>
      </c>
      <c r="H165">
        <v>7593</v>
      </c>
      <c r="I165">
        <v>0.434</v>
      </c>
      <c r="J165" s="242">
        <v>3.3935258810855191E-2</v>
      </c>
    </row>
    <row r="166" spans="1:10" x14ac:dyDescent="0.35">
      <c r="A166" s="6" t="s">
        <v>9</v>
      </c>
      <c r="B166">
        <v>2014</v>
      </c>
      <c r="C166">
        <v>1679.1</v>
      </c>
      <c r="D166">
        <v>22646.610500727442</v>
      </c>
      <c r="E166">
        <v>122.5</v>
      </c>
      <c r="F166">
        <v>134.80000000000001</v>
      </c>
      <c r="G166">
        <v>882.7</v>
      </c>
      <c r="H166">
        <v>9543</v>
      </c>
      <c r="I166">
        <v>0.70799999999999996</v>
      </c>
      <c r="J166" s="242">
        <v>4.0395250259663708E-2</v>
      </c>
    </row>
    <row r="167" spans="1:10" x14ac:dyDescent="0.35">
      <c r="A167" s="6" t="s">
        <v>10</v>
      </c>
      <c r="B167">
        <v>2014</v>
      </c>
      <c r="C167">
        <v>30359.7</v>
      </c>
      <c r="D167">
        <v>523977.95719883597</v>
      </c>
      <c r="E167">
        <v>303.8</v>
      </c>
      <c r="F167">
        <v>3476.56</v>
      </c>
      <c r="G167">
        <v>6256.6</v>
      </c>
      <c r="H167">
        <v>368598</v>
      </c>
      <c r="I167">
        <v>9.0999999999999998E-2</v>
      </c>
      <c r="J167" s="242">
        <v>2.2839336449454579E-2</v>
      </c>
    </row>
    <row r="168" spans="1:10" x14ac:dyDescent="0.35">
      <c r="A168" s="6" t="s">
        <v>11</v>
      </c>
      <c r="B168">
        <v>2014</v>
      </c>
      <c r="C168">
        <v>3017.5</v>
      </c>
      <c r="D168">
        <v>123206.27646920463</v>
      </c>
      <c r="E168">
        <v>1347.6</v>
      </c>
      <c r="F168">
        <v>486.9</v>
      </c>
      <c r="G168">
        <v>2837.8</v>
      </c>
      <c r="H168">
        <v>16223</v>
      </c>
      <c r="I168">
        <v>0.73199999999999998</v>
      </c>
      <c r="J168" s="242">
        <v>1.862040203823704E-2</v>
      </c>
    </row>
    <row r="169" spans="1:10" x14ac:dyDescent="0.35">
      <c r="A169" s="6" t="s">
        <v>12</v>
      </c>
      <c r="B169">
        <v>2014</v>
      </c>
      <c r="C169">
        <v>1055.0999999999999</v>
      </c>
      <c r="D169">
        <v>11127.045741998058</v>
      </c>
      <c r="E169">
        <v>92.4</v>
      </c>
      <c r="F169">
        <v>62.28</v>
      </c>
      <c r="G169">
        <v>622.9</v>
      </c>
      <c r="H169">
        <v>4880</v>
      </c>
      <c r="I169">
        <v>0.82</v>
      </c>
      <c r="J169" s="242">
        <v>6.1597748039318979E-2</v>
      </c>
    </row>
    <row r="170" spans="1:10" x14ac:dyDescent="0.35">
      <c r="A170" s="6" t="s">
        <v>13</v>
      </c>
      <c r="B170">
        <v>2014</v>
      </c>
      <c r="C170">
        <v>2793.1</v>
      </c>
      <c r="D170">
        <v>64835.238923617835</v>
      </c>
      <c r="E170">
        <v>372.1</v>
      </c>
      <c r="F170">
        <v>250.08</v>
      </c>
      <c r="G170">
        <v>2880.8</v>
      </c>
      <c r="H170">
        <v>24901</v>
      </c>
      <c r="I170">
        <v>0.56699999999999995</v>
      </c>
      <c r="J170" s="242">
        <v>5.7074437684032392E-2</v>
      </c>
    </row>
    <row r="171" spans="1:10" x14ac:dyDescent="0.35">
      <c r="A171" s="6" t="s">
        <v>14</v>
      </c>
      <c r="B171">
        <v>2014</v>
      </c>
      <c r="C171">
        <v>244.7</v>
      </c>
      <c r="D171">
        <v>1621.4567577594567</v>
      </c>
      <c r="E171">
        <v>65.900000000000006</v>
      </c>
      <c r="F171">
        <v>23.64</v>
      </c>
      <c r="G171">
        <v>138.1</v>
      </c>
      <c r="H171">
        <v>742</v>
      </c>
      <c r="I171">
        <v>0.99299999999999999</v>
      </c>
      <c r="J171" s="242">
        <v>2.6549188936865552E-2</v>
      </c>
    </row>
    <row r="172" spans="1:10" x14ac:dyDescent="0.35">
      <c r="A172" s="6" t="s">
        <v>15</v>
      </c>
      <c r="B172">
        <v>2014</v>
      </c>
      <c r="C172">
        <v>1587.9</v>
      </c>
      <c r="D172">
        <v>15297.029446653731</v>
      </c>
      <c r="E172">
        <v>112.6</v>
      </c>
      <c r="F172">
        <v>71.33</v>
      </c>
      <c r="G172">
        <v>885.6</v>
      </c>
      <c r="H172">
        <v>5465</v>
      </c>
      <c r="I172">
        <v>1</v>
      </c>
      <c r="J172" s="242">
        <v>4.1958661168315418E-2</v>
      </c>
    </row>
    <row r="173" spans="1:10" x14ac:dyDescent="0.35">
      <c r="A173" s="6" t="s">
        <v>16</v>
      </c>
      <c r="B173">
        <v>2014</v>
      </c>
      <c r="C173">
        <v>19023.5</v>
      </c>
      <c r="D173">
        <v>384225.52932710951</v>
      </c>
      <c r="E173">
        <v>4518.8999999999996</v>
      </c>
      <c r="F173">
        <v>982.41</v>
      </c>
      <c r="G173">
        <v>27465.9</v>
      </c>
      <c r="H173">
        <v>101720</v>
      </c>
      <c r="I173">
        <v>0.77700000000000002</v>
      </c>
      <c r="J173" s="242">
        <v>4.3357188819042568E-2</v>
      </c>
    </row>
    <row r="174" spans="1:10" x14ac:dyDescent="0.35">
      <c r="A174" s="6" t="s">
        <v>75</v>
      </c>
      <c r="B174">
        <v>2014</v>
      </c>
      <c r="C174">
        <v>13955.6</v>
      </c>
      <c r="D174">
        <v>239533.74171314255</v>
      </c>
      <c r="E174">
        <v>3586.4</v>
      </c>
      <c r="F174">
        <v>667.7</v>
      </c>
      <c r="G174">
        <v>13183</v>
      </c>
      <c r="H174">
        <v>58292</v>
      </c>
      <c r="I174">
        <v>0.64</v>
      </c>
      <c r="J174" s="242">
        <v>3.4666188881612353E-2</v>
      </c>
    </row>
    <row r="175" spans="1:10" x14ac:dyDescent="0.35">
      <c r="A175" s="6" t="s">
        <v>17</v>
      </c>
      <c r="B175">
        <v>2014</v>
      </c>
      <c r="C175">
        <v>2165.5</v>
      </c>
      <c r="D175">
        <v>26851.357042192041</v>
      </c>
      <c r="E175">
        <v>34.9</v>
      </c>
      <c r="F175">
        <v>154.38</v>
      </c>
      <c r="G175">
        <v>828.2</v>
      </c>
      <c r="H175">
        <v>14925</v>
      </c>
      <c r="I175">
        <v>0.39300000000000002</v>
      </c>
      <c r="J175" s="242">
        <v>3.3993947665104135E-2</v>
      </c>
    </row>
    <row r="176" spans="1:10" x14ac:dyDescent="0.35">
      <c r="A176" s="6" t="s">
        <v>18</v>
      </c>
      <c r="B176">
        <v>2014</v>
      </c>
      <c r="C176">
        <v>1086.4000000000001</v>
      </c>
      <c r="D176">
        <v>11977.84518380213</v>
      </c>
      <c r="E176">
        <v>33.1</v>
      </c>
      <c r="F176">
        <v>67.53</v>
      </c>
      <c r="G176">
        <v>750.8</v>
      </c>
      <c r="H176">
        <v>5213</v>
      </c>
      <c r="I176">
        <v>0.746</v>
      </c>
      <c r="J176" s="242">
        <v>5.5326292229138957E-2</v>
      </c>
    </row>
    <row r="177" spans="1:10" x14ac:dyDescent="0.35">
      <c r="A177" s="6" t="s">
        <v>19</v>
      </c>
      <c r="B177">
        <v>2014</v>
      </c>
      <c r="C177">
        <v>2212.1999999999998</v>
      </c>
      <c r="D177">
        <v>25393.963083171671</v>
      </c>
      <c r="E177">
        <v>259</v>
      </c>
      <c r="F177">
        <v>212.51</v>
      </c>
      <c r="G177">
        <v>483.2</v>
      </c>
      <c r="H177">
        <v>19136</v>
      </c>
      <c r="I177">
        <v>0.25</v>
      </c>
      <c r="J177" s="242">
        <v>3.4628393241145805E-2</v>
      </c>
    </row>
    <row r="178" spans="1:10" x14ac:dyDescent="0.35">
      <c r="A178" s="6" t="s">
        <v>20</v>
      </c>
      <c r="B178">
        <v>2014</v>
      </c>
      <c r="C178">
        <v>1841.3</v>
      </c>
      <c r="D178">
        <v>29010.151956838017</v>
      </c>
      <c r="E178">
        <v>393.1</v>
      </c>
      <c r="F178">
        <v>92.54</v>
      </c>
      <c r="G178">
        <v>1593.7</v>
      </c>
      <c r="H178">
        <v>8965</v>
      </c>
      <c r="I178">
        <v>0.624</v>
      </c>
      <c r="J178" s="242">
        <v>5.2355493710749469E-2</v>
      </c>
    </row>
    <row r="179" spans="1:10" x14ac:dyDescent="0.35">
      <c r="A179" s="6" t="s">
        <v>21</v>
      </c>
      <c r="B179">
        <v>2014</v>
      </c>
      <c r="C179">
        <v>3349</v>
      </c>
      <c r="D179">
        <v>54240.067543161967</v>
      </c>
      <c r="E179">
        <v>470.8</v>
      </c>
      <c r="F179">
        <v>146.33000000000001</v>
      </c>
      <c r="G179">
        <v>3619</v>
      </c>
      <c r="H179">
        <v>12596</v>
      </c>
      <c r="I179">
        <v>0.746</v>
      </c>
      <c r="J179" s="242">
        <v>6.5001767869438273E-2</v>
      </c>
    </row>
    <row r="180" spans="1:10" x14ac:dyDescent="0.35">
      <c r="A180" s="6" t="s">
        <v>22</v>
      </c>
      <c r="B180">
        <v>2014</v>
      </c>
      <c r="C180">
        <v>2779.1</v>
      </c>
      <c r="D180">
        <v>55564.253437196887</v>
      </c>
      <c r="E180">
        <v>709.2</v>
      </c>
      <c r="F180">
        <v>164.84</v>
      </c>
      <c r="G180">
        <v>3928.6</v>
      </c>
      <c r="H180">
        <v>16104</v>
      </c>
      <c r="I180">
        <v>0.78300000000000003</v>
      </c>
      <c r="J180" s="242">
        <v>5.3437038032522546E-2</v>
      </c>
    </row>
    <row r="181" spans="1:10" x14ac:dyDescent="0.35">
      <c r="A181" s="6" t="s">
        <v>23</v>
      </c>
      <c r="B181">
        <v>2014</v>
      </c>
      <c r="C181">
        <v>967.2</v>
      </c>
      <c r="D181">
        <v>17106.349564985449</v>
      </c>
      <c r="E181">
        <v>138</v>
      </c>
      <c r="F181">
        <v>65.959999999999994</v>
      </c>
      <c r="G181">
        <v>981.8</v>
      </c>
      <c r="H181">
        <v>5791</v>
      </c>
      <c r="I181">
        <v>0.80200000000000005</v>
      </c>
      <c r="J181" s="242">
        <v>5.1000329980567666E-2</v>
      </c>
    </row>
    <row r="182" spans="1:10" x14ac:dyDescent="0.35">
      <c r="A182" s="6" t="s">
        <v>24</v>
      </c>
      <c r="B182">
        <v>2014</v>
      </c>
      <c r="C182">
        <v>2330.4</v>
      </c>
      <c r="D182">
        <v>49016.854655674098</v>
      </c>
      <c r="E182">
        <v>315.8</v>
      </c>
      <c r="F182">
        <v>346.28</v>
      </c>
      <c r="G182">
        <v>1460.6</v>
      </c>
      <c r="H182">
        <v>22218</v>
      </c>
      <c r="I182">
        <v>0.52500000000000002</v>
      </c>
      <c r="J182" s="242">
        <v>2.6035911602209846E-2</v>
      </c>
    </row>
    <row r="183" spans="1:10" x14ac:dyDescent="0.35">
      <c r="A183" s="6" t="s">
        <v>25</v>
      </c>
      <c r="B183">
        <v>2014</v>
      </c>
      <c r="C183">
        <v>634.5</v>
      </c>
      <c r="D183">
        <v>10765.623228903974</v>
      </c>
      <c r="E183">
        <v>154.9</v>
      </c>
      <c r="F183">
        <v>45.94</v>
      </c>
      <c r="G183">
        <v>683.2</v>
      </c>
      <c r="H183">
        <v>3202</v>
      </c>
      <c r="I183">
        <v>0.86199999999999999</v>
      </c>
      <c r="J183" s="242">
        <v>4.1920413781596687E-2</v>
      </c>
    </row>
    <row r="184" spans="1:10" x14ac:dyDescent="0.35">
      <c r="A184" s="6" t="s">
        <v>26</v>
      </c>
      <c r="B184">
        <v>2014</v>
      </c>
      <c r="C184">
        <v>5792.7</v>
      </c>
      <c r="D184">
        <v>87526.842085596494</v>
      </c>
      <c r="E184">
        <v>1922</v>
      </c>
      <c r="F184">
        <v>593.14</v>
      </c>
      <c r="G184">
        <v>4402.5</v>
      </c>
      <c r="H184">
        <v>50846</v>
      </c>
      <c r="I184">
        <v>0.51700000000000002</v>
      </c>
      <c r="J184" s="242">
        <v>2.8001248769241777E-2</v>
      </c>
    </row>
    <row r="185" spans="1:10" x14ac:dyDescent="0.35">
      <c r="A185" s="6" t="s">
        <v>27</v>
      </c>
      <c r="B185">
        <v>2014</v>
      </c>
      <c r="C185">
        <v>4786.8</v>
      </c>
      <c r="D185">
        <v>82849.094699563502</v>
      </c>
      <c r="E185">
        <v>130.6</v>
      </c>
      <c r="F185">
        <v>507.8</v>
      </c>
      <c r="G185">
        <v>1560.7</v>
      </c>
      <c r="H185">
        <v>53984</v>
      </c>
      <c r="I185">
        <v>0.19900000000000001</v>
      </c>
      <c r="J185" s="242">
        <v>3.2360608797510404E-2</v>
      </c>
    </row>
    <row r="186" spans="1:10" x14ac:dyDescent="0.35">
      <c r="A186" s="6" t="s">
        <v>28</v>
      </c>
      <c r="B186">
        <v>2014</v>
      </c>
      <c r="C186">
        <v>581.1</v>
      </c>
      <c r="D186">
        <v>14256.767086566439</v>
      </c>
      <c r="E186">
        <v>28.6</v>
      </c>
      <c r="F186">
        <v>23.2</v>
      </c>
      <c r="G186">
        <v>655.9</v>
      </c>
      <c r="H186">
        <v>2304</v>
      </c>
      <c r="I186">
        <v>0.85299999999999998</v>
      </c>
      <c r="J186" s="242">
        <v>5.7831179076400237E-2</v>
      </c>
    </row>
    <row r="187" spans="1:10" x14ac:dyDescent="0.35">
      <c r="A187" s="6" t="s">
        <v>29</v>
      </c>
      <c r="B187">
        <v>2014</v>
      </c>
      <c r="C187">
        <v>12760.4</v>
      </c>
      <c r="D187">
        <v>256681.73996605232</v>
      </c>
      <c r="E187">
        <v>4885.1000000000004</v>
      </c>
      <c r="F187">
        <v>1199.28</v>
      </c>
      <c r="G187">
        <v>13031.2</v>
      </c>
      <c r="H187">
        <v>102316</v>
      </c>
      <c r="I187">
        <v>0.629</v>
      </c>
      <c r="J187" s="242">
        <v>4.02661790756444E-2</v>
      </c>
    </row>
    <row r="188" spans="1:10" x14ac:dyDescent="0.35">
      <c r="A188" s="6" t="s">
        <v>30</v>
      </c>
      <c r="B188">
        <v>2014</v>
      </c>
      <c r="C188">
        <v>954</v>
      </c>
      <c r="D188">
        <v>24906.318328564495</v>
      </c>
      <c r="E188">
        <v>145.80000000000001</v>
      </c>
      <c r="F188">
        <v>100.17</v>
      </c>
      <c r="G188">
        <v>899.7</v>
      </c>
      <c r="H188">
        <v>6337</v>
      </c>
      <c r="I188">
        <v>0.76300000000000001</v>
      </c>
      <c r="J188" s="242">
        <v>3.529692914326691E-2</v>
      </c>
    </row>
    <row r="189" spans="1:10" x14ac:dyDescent="0.35">
      <c r="A189" s="6" t="s">
        <v>175</v>
      </c>
      <c r="B189">
        <v>2014</v>
      </c>
      <c r="C189">
        <v>6788.4</v>
      </c>
      <c r="D189">
        <v>176439.01336275457</v>
      </c>
      <c r="E189">
        <v>385.3</v>
      </c>
      <c r="F189">
        <v>1000.44</v>
      </c>
      <c r="G189">
        <v>4476.8</v>
      </c>
      <c r="H189">
        <v>83799</v>
      </c>
      <c r="I189">
        <v>0.33500000000000002</v>
      </c>
      <c r="J189" s="242">
        <v>2.8471855066025543E-2</v>
      </c>
    </row>
    <row r="190" spans="1:10" x14ac:dyDescent="0.35">
      <c r="A190" s="6" t="s">
        <v>31</v>
      </c>
      <c r="B190">
        <v>2014</v>
      </c>
      <c r="C190">
        <v>1015.5</v>
      </c>
      <c r="D190">
        <v>19555.932442046553</v>
      </c>
      <c r="E190">
        <v>126.7</v>
      </c>
      <c r="F190">
        <v>93.98</v>
      </c>
      <c r="G190">
        <v>808.5</v>
      </c>
      <c r="H190">
        <v>7461</v>
      </c>
      <c r="I190">
        <v>0.69899999999999995</v>
      </c>
      <c r="J190" s="242">
        <v>4.8242984508867312E-2</v>
      </c>
    </row>
    <row r="191" spans="1:10" x14ac:dyDescent="0.35">
      <c r="A191" s="6" t="s">
        <v>32</v>
      </c>
      <c r="B191">
        <v>2014</v>
      </c>
      <c r="C191">
        <v>825.9</v>
      </c>
      <c r="D191">
        <v>11391.76642240543</v>
      </c>
      <c r="E191">
        <v>240.6</v>
      </c>
      <c r="F191">
        <v>22.98</v>
      </c>
      <c r="G191">
        <v>1114.2</v>
      </c>
      <c r="H191">
        <v>3537</v>
      </c>
      <c r="I191">
        <v>0.97699999999999998</v>
      </c>
      <c r="J191" s="242">
        <v>6.4802398043701082E-2</v>
      </c>
    </row>
    <row r="192" spans="1:10" x14ac:dyDescent="0.35">
      <c r="A192" s="6" t="s">
        <v>33</v>
      </c>
      <c r="B192">
        <v>2014</v>
      </c>
      <c r="C192">
        <v>6895.8</v>
      </c>
      <c r="D192">
        <v>164190.88781134816</v>
      </c>
      <c r="E192">
        <v>1684.2</v>
      </c>
      <c r="F192">
        <v>594.26</v>
      </c>
      <c r="G192">
        <v>5978.7</v>
      </c>
      <c r="H192">
        <v>55915</v>
      </c>
      <c r="I192">
        <v>0.5</v>
      </c>
      <c r="J192" s="242">
        <v>3.3603334606679046E-2</v>
      </c>
    </row>
    <row r="193" spans="1:10" x14ac:dyDescent="0.35">
      <c r="A193" s="6" t="s">
        <v>34</v>
      </c>
      <c r="B193">
        <v>2014</v>
      </c>
      <c r="C193">
        <v>403.4</v>
      </c>
      <c r="D193">
        <v>3457.102249999999</v>
      </c>
      <c r="E193">
        <v>77.099999999999994</v>
      </c>
      <c r="F193">
        <v>16.38</v>
      </c>
      <c r="G193">
        <v>456.7</v>
      </c>
      <c r="H193">
        <v>1783</v>
      </c>
      <c r="I193">
        <v>0.93899999999999995</v>
      </c>
      <c r="J193" s="242">
        <v>7.3674092502544433E-2</v>
      </c>
    </row>
    <row r="194" spans="1:10" x14ac:dyDescent="0.35">
      <c r="A194" s="6" t="s">
        <v>35</v>
      </c>
      <c r="B194">
        <v>2014</v>
      </c>
      <c r="C194">
        <v>3858.7</v>
      </c>
      <c r="D194">
        <v>81203.053923132873</v>
      </c>
      <c r="E194">
        <v>501.5</v>
      </c>
      <c r="F194">
        <v>337.48</v>
      </c>
      <c r="G194">
        <v>4153.7</v>
      </c>
      <c r="H194">
        <v>28937</v>
      </c>
      <c r="I194">
        <v>0.65500000000000003</v>
      </c>
      <c r="J194" s="242">
        <v>3.7999514854931166E-2</v>
      </c>
    </row>
    <row r="195" spans="1:10" x14ac:dyDescent="0.35">
      <c r="A195" s="6" t="s">
        <v>36</v>
      </c>
      <c r="B195">
        <v>2014</v>
      </c>
      <c r="C195">
        <v>624.29999999999995</v>
      </c>
      <c r="D195">
        <v>11117.043405674101</v>
      </c>
      <c r="E195">
        <v>733.5</v>
      </c>
      <c r="F195">
        <v>39.57</v>
      </c>
      <c r="G195">
        <v>648</v>
      </c>
      <c r="H195">
        <v>2395</v>
      </c>
      <c r="I195">
        <v>0.996</v>
      </c>
      <c r="J195" s="242">
        <v>6.9871043376318803E-2</v>
      </c>
    </row>
    <row r="196" spans="1:10" x14ac:dyDescent="0.35">
      <c r="A196" s="6" t="s">
        <v>37</v>
      </c>
      <c r="B196">
        <v>2014</v>
      </c>
      <c r="C196">
        <v>1154</v>
      </c>
      <c r="D196">
        <v>18721.549889427733</v>
      </c>
      <c r="E196">
        <v>43.7</v>
      </c>
      <c r="F196">
        <v>100.78</v>
      </c>
      <c r="G196">
        <v>460.1</v>
      </c>
      <c r="H196">
        <v>5967</v>
      </c>
      <c r="I196">
        <v>0.54700000000000004</v>
      </c>
      <c r="J196" s="242">
        <v>3.9989142496746746E-2</v>
      </c>
    </row>
    <row r="197" spans="1:10" x14ac:dyDescent="0.35">
      <c r="A197" s="6" t="s">
        <v>176</v>
      </c>
      <c r="B197">
        <v>2014</v>
      </c>
      <c r="C197">
        <v>3679.9</v>
      </c>
      <c r="D197">
        <v>67308.069454170691</v>
      </c>
      <c r="E197">
        <v>265.2</v>
      </c>
      <c r="F197">
        <v>245.72</v>
      </c>
      <c r="G197">
        <v>2222.8000000000002</v>
      </c>
      <c r="H197">
        <v>14242</v>
      </c>
      <c r="I197">
        <v>0.75900000000000001</v>
      </c>
      <c r="J197" s="242">
        <v>2.7951567577569374E-2</v>
      </c>
    </row>
    <row r="198" spans="1:10" x14ac:dyDescent="0.35">
      <c r="A198" s="6" t="s">
        <v>38</v>
      </c>
      <c r="B198">
        <v>2014</v>
      </c>
      <c r="C198">
        <v>3645.7</v>
      </c>
      <c r="D198">
        <v>49844.404403734232</v>
      </c>
      <c r="E198">
        <v>336.3</v>
      </c>
      <c r="F198">
        <v>366.87</v>
      </c>
      <c r="G198">
        <v>2055.3000000000002</v>
      </c>
      <c r="H198">
        <v>23776</v>
      </c>
      <c r="I198">
        <v>0.58099999999999996</v>
      </c>
      <c r="J198" s="242">
        <v>3.906188061128639E-2</v>
      </c>
    </row>
    <row r="199" spans="1:10" x14ac:dyDescent="0.35">
      <c r="A199" s="6" t="s">
        <v>39</v>
      </c>
      <c r="B199">
        <v>2014</v>
      </c>
      <c r="C199">
        <v>1231.3</v>
      </c>
      <c r="D199">
        <v>16892.754543889423</v>
      </c>
      <c r="E199">
        <v>440.3</v>
      </c>
      <c r="F199">
        <v>85.97</v>
      </c>
      <c r="G199">
        <v>856.8</v>
      </c>
      <c r="H199">
        <v>5105</v>
      </c>
      <c r="I199">
        <v>0.85499999999999998</v>
      </c>
      <c r="J199" s="242">
        <v>5.0902837489252069E-2</v>
      </c>
    </row>
    <row r="200" spans="1:10" x14ac:dyDescent="0.35">
      <c r="A200" s="6" t="s">
        <v>177</v>
      </c>
      <c r="B200">
        <v>2014</v>
      </c>
      <c r="C200">
        <v>1164.5999999999999</v>
      </c>
      <c r="D200">
        <v>20748.109939379239</v>
      </c>
      <c r="E200">
        <v>621.79999999999995</v>
      </c>
      <c r="F200">
        <v>110.58</v>
      </c>
      <c r="G200">
        <v>882.5</v>
      </c>
      <c r="H200">
        <v>5464</v>
      </c>
      <c r="I200">
        <v>0.61399999999999999</v>
      </c>
      <c r="J200" s="242">
        <v>2.2079776334733219E-2</v>
      </c>
    </row>
    <row r="201" spans="1:10" x14ac:dyDescent="0.35">
      <c r="A201" s="6" t="s">
        <v>178</v>
      </c>
      <c r="B201">
        <v>2014</v>
      </c>
      <c r="C201">
        <v>5663.1</v>
      </c>
      <c r="D201">
        <v>172051.48776915611</v>
      </c>
      <c r="E201">
        <v>656.5</v>
      </c>
      <c r="F201">
        <v>990.47</v>
      </c>
      <c r="G201">
        <v>3948.3</v>
      </c>
      <c r="H201">
        <v>97413</v>
      </c>
      <c r="I201">
        <v>0.28199999999999997</v>
      </c>
      <c r="J201" s="242">
        <v>2.8441836187329272E-2</v>
      </c>
    </row>
    <row r="202" spans="1:10" x14ac:dyDescent="0.35">
      <c r="A202" s="6" t="s">
        <v>40</v>
      </c>
      <c r="B202">
        <v>2014</v>
      </c>
      <c r="C202">
        <v>3197.2</v>
      </c>
      <c r="D202">
        <v>76454.820924830245</v>
      </c>
      <c r="E202">
        <v>709.9</v>
      </c>
      <c r="F202">
        <v>421.55</v>
      </c>
      <c r="G202">
        <v>3498.4</v>
      </c>
      <c r="H202">
        <v>28995</v>
      </c>
      <c r="I202">
        <v>0.71399999999999997</v>
      </c>
      <c r="J202" s="242">
        <v>3.524377053255312E-2</v>
      </c>
    </row>
    <row r="203" spans="1:10" x14ac:dyDescent="0.35">
      <c r="A203" s="6" t="s">
        <v>41</v>
      </c>
      <c r="B203">
        <v>2014</v>
      </c>
      <c r="C203">
        <v>1313.7</v>
      </c>
      <c r="D203">
        <v>29024.594902036853</v>
      </c>
      <c r="E203">
        <v>154.5</v>
      </c>
      <c r="F203">
        <v>136.43</v>
      </c>
      <c r="G203">
        <v>1425.3</v>
      </c>
      <c r="H203">
        <v>9538</v>
      </c>
      <c r="I203">
        <v>0.748</v>
      </c>
      <c r="J203" s="242">
        <v>4.2177981536142731E-2</v>
      </c>
    </row>
    <row r="204" spans="1:10" x14ac:dyDescent="0.35">
      <c r="A204" s="6" t="s">
        <v>42</v>
      </c>
      <c r="B204">
        <v>2014</v>
      </c>
      <c r="C204">
        <v>2300.6</v>
      </c>
      <c r="D204">
        <v>33847.866335354018</v>
      </c>
      <c r="E204">
        <v>455.1</v>
      </c>
      <c r="F204">
        <v>108.28</v>
      </c>
      <c r="G204">
        <v>2632.7</v>
      </c>
      <c r="H204">
        <v>10154</v>
      </c>
      <c r="I204">
        <v>0.78400000000000003</v>
      </c>
      <c r="J204" s="242">
        <v>3.7851579555217334E-2</v>
      </c>
    </row>
    <row r="205" spans="1:10" x14ac:dyDescent="0.35">
      <c r="A205" s="6" t="s">
        <v>43</v>
      </c>
      <c r="B205">
        <v>2014</v>
      </c>
      <c r="C205">
        <v>16001.2</v>
      </c>
      <c r="D205">
        <v>278458.48384820559</v>
      </c>
      <c r="E205">
        <v>10769.7</v>
      </c>
      <c r="F205">
        <v>961.61</v>
      </c>
      <c r="G205">
        <v>21905</v>
      </c>
      <c r="H205">
        <v>88528</v>
      </c>
      <c r="I205">
        <v>0.75600000000000001</v>
      </c>
      <c r="J205" s="242">
        <v>5.306737154871944E-2</v>
      </c>
    </row>
    <row r="206" spans="1:10" x14ac:dyDescent="0.35">
      <c r="A206" s="6" t="s">
        <v>44</v>
      </c>
      <c r="B206">
        <v>2014</v>
      </c>
      <c r="C206">
        <v>4926.2</v>
      </c>
      <c r="D206">
        <v>120417.46494228901</v>
      </c>
      <c r="E206">
        <v>2102.3000000000002</v>
      </c>
      <c r="F206">
        <v>803.09</v>
      </c>
      <c r="G206">
        <v>3159</v>
      </c>
      <c r="H206">
        <v>50850</v>
      </c>
      <c r="I206">
        <v>0.44700000000000001</v>
      </c>
      <c r="J206" s="242">
        <v>3.5798225476205384E-2</v>
      </c>
    </row>
    <row r="207" spans="1:10" x14ac:dyDescent="0.35">
      <c r="A207" s="6" t="s">
        <v>45</v>
      </c>
      <c r="B207">
        <v>2014</v>
      </c>
      <c r="C207">
        <v>3956.1</v>
      </c>
      <c r="D207">
        <v>75267.454342143537</v>
      </c>
      <c r="E207">
        <v>1228.8</v>
      </c>
      <c r="F207">
        <v>403.64</v>
      </c>
      <c r="G207">
        <v>3605</v>
      </c>
      <c r="H207">
        <v>34313</v>
      </c>
      <c r="I207">
        <v>0.56599999999999995</v>
      </c>
      <c r="J207" s="242">
        <v>5.0407679459779711E-2</v>
      </c>
    </row>
    <row r="208" spans="1:10" x14ac:dyDescent="0.35">
      <c r="A208" s="6" t="s">
        <v>46</v>
      </c>
      <c r="B208">
        <v>2014</v>
      </c>
      <c r="C208">
        <v>1523.6</v>
      </c>
      <c r="D208">
        <v>9455.7037982541206</v>
      </c>
      <c r="E208">
        <v>24.3</v>
      </c>
      <c r="F208">
        <v>94.97</v>
      </c>
      <c r="G208">
        <v>386.2</v>
      </c>
      <c r="H208">
        <v>8070</v>
      </c>
      <c r="I208">
        <v>0.38700000000000001</v>
      </c>
      <c r="J208" s="242">
        <v>1.1702287151638329E-2</v>
      </c>
    </row>
    <row r="209" spans="1:10" x14ac:dyDescent="0.35">
      <c r="A209" s="6" t="s">
        <v>47</v>
      </c>
      <c r="B209">
        <v>2014</v>
      </c>
      <c r="C209">
        <v>843.6</v>
      </c>
      <c r="D209">
        <v>15565.129804801161</v>
      </c>
      <c r="E209">
        <v>123.3</v>
      </c>
      <c r="F209">
        <v>53.64</v>
      </c>
      <c r="G209">
        <v>979</v>
      </c>
      <c r="H209">
        <v>4327</v>
      </c>
      <c r="I209">
        <v>0.89100000000000001</v>
      </c>
      <c r="J209" s="242">
        <v>4.6930668741553591E-2</v>
      </c>
    </row>
    <row r="210" spans="1:10" x14ac:dyDescent="0.35">
      <c r="A210" s="6" t="s">
        <v>179</v>
      </c>
      <c r="B210">
        <v>2014</v>
      </c>
      <c r="C210">
        <v>1148.9000000000001</v>
      </c>
      <c r="D210">
        <v>17404.71094350145</v>
      </c>
      <c r="E210">
        <v>63</v>
      </c>
      <c r="F210">
        <v>71.430000000000007</v>
      </c>
      <c r="G210">
        <v>429.1</v>
      </c>
      <c r="H210">
        <v>6694</v>
      </c>
      <c r="I210">
        <v>0.43</v>
      </c>
      <c r="J210" s="242">
        <v>9.6904910144254688E-2</v>
      </c>
    </row>
    <row r="211" spans="1:10" x14ac:dyDescent="0.35">
      <c r="A211" s="6" t="s">
        <v>48</v>
      </c>
      <c r="B211">
        <v>2014</v>
      </c>
      <c r="C211">
        <v>2023.4</v>
      </c>
      <c r="D211">
        <v>34151.766998545092</v>
      </c>
      <c r="E211">
        <v>180.1</v>
      </c>
      <c r="F211">
        <v>231.26</v>
      </c>
      <c r="G211">
        <v>970.8</v>
      </c>
      <c r="H211">
        <v>21287</v>
      </c>
      <c r="I211">
        <v>0.376</v>
      </c>
      <c r="J211" s="242">
        <v>4.2465559872836622E-2</v>
      </c>
    </row>
    <row r="212" spans="1:10" x14ac:dyDescent="0.35">
      <c r="A212" s="6" t="s">
        <v>49</v>
      </c>
      <c r="B212">
        <v>2014</v>
      </c>
      <c r="C212">
        <v>5523.9</v>
      </c>
      <c r="D212">
        <v>99677.576199078554</v>
      </c>
      <c r="E212">
        <v>2070.3000000000002</v>
      </c>
      <c r="F212">
        <v>523.9</v>
      </c>
      <c r="G212">
        <v>6415.2</v>
      </c>
      <c r="H212">
        <v>29876</v>
      </c>
      <c r="I212">
        <v>0.72399999999999998</v>
      </c>
      <c r="J212" s="242">
        <v>3.28791204801233E-2</v>
      </c>
    </row>
    <row r="213" spans="1:10" x14ac:dyDescent="0.35">
      <c r="A213" s="6" t="s">
        <v>50</v>
      </c>
      <c r="B213">
        <v>2014</v>
      </c>
      <c r="C213">
        <v>2753</v>
      </c>
      <c r="D213">
        <v>38023.025139670215</v>
      </c>
      <c r="E213">
        <v>139.19999999999999</v>
      </c>
      <c r="F213">
        <v>261.97000000000003</v>
      </c>
      <c r="G213">
        <v>791.9</v>
      </c>
      <c r="H213">
        <v>25077</v>
      </c>
      <c r="I213">
        <v>0.26200000000000001</v>
      </c>
      <c r="J213" s="242">
        <v>3.4189772027110328E-2</v>
      </c>
    </row>
    <row r="214" spans="1:10" x14ac:dyDescent="0.35">
      <c r="A214" s="6" t="s">
        <v>51</v>
      </c>
      <c r="B214">
        <v>2014</v>
      </c>
      <c r="C214">
        <v>3247.8</v>
      </c>
      <c r="D214">
        <v>89926.306167798233</v>
      </c>
      <c r="E214">
        <v>416</v>
      </c>
      <c r="F214">
        <v>314.63</v>
      </c>
      <c r="G214">
        <v>4308.3</v>
      </c>
      <c r="H214">
        <v>22978</v>
      </c>
      <c r="I214">
        <v>0.7</v>
      </c>
      <c r="J214" s="242">
        <v>4.1852410574549137E-2</v>
      </c>
    </row>
    <row r="215" spans="1:10" x14ac:dyDescent="0.35">
      <c r="A215" s="6" t="s">
        <v>52</v>
      </c>
      <c r="B215">
        <v>2014</v>
      </c>
      <c r="C215">
        <v>18387.2</v>
      </c>
      <c r="D215">
        <v>450157.62822647905</v>
      </c>
      <c r="E215">
        <v>16273.3</v>
      </c>
      <c r="F215">
        <v>1570.41</v>
      </c>
      <c r="G215">
        <v>25823.9</v>
      </c>
      <c r="H215">
        <v>112839</v>
      </c>
      <c r="I215">
        <v>0.747</v>
      </c>
      <c r="J215" s="242">
        <v>3.2774109163136389E-2</v>
      </c>
    </row>
    <row r="216" spans="1:10" x14ac:dyDescent="0.35">
      <c r="A216" s="6" t="s">
        <v>53</v>
      </c>
      <c r="B216">
        <v>2014</v>
      </c>
      <c r="C216">
        <v>2891.9</v>
      </c>
      <c r="D216">
        <v>41120.162636760419</v>
      </c>
      <c r="E216">
        <v>156.30000000000001</v>
      </c>
      <c r="F216">
        <v>296.82</v>
      </c>
      <c r="G216">
        <v>1008.6</v>
      </c>
      <c r="H216">
        <v>23546</v>
      </c>
      <c r="I216">
        <v>0.33200000000000002</v>
      </c>
      <c r="J216" s="242">
        <v>3.0515426742692246E-2</v>
      </c>
    </row>
    <row r="217" spans="1:10" x14ac:dyDescent="0.35">
      <c r="A217" s="6" t="s">
        <v>54</v>
      </c>
      <c r="B217">
        <v>2014</v>
      </c>
      <c r="C217">
        <v>2170.8000000000002</v>
      </c>
      <c r="D217">
        <v>38262.02334068864</v>
      </c>
      <c r="E217">
        <v>709.3</v>
      </c>
      <c r="F217">
        <v>185.19</v>
      </c>
      <c r="G217">
        <v>1805.3</v>
      </c>
      <c r="H217">
        <v>12472</v>
      </c>
      <c r="I217">
        <v>0.77300000000000002</v>
      </c>
      <c r="J217" s="242">
        <v>4.1995700770018095E-2</v>
      </c>
    </row>
    <row r="218" spans="1:10" x14ac:dyDescent="0.35">
      <c r="A218" s="6" t="s">
        <v>55</v>
      </c>
      <c r="B218">
        <v>2014</v>
      </c>
      <c r="C218">
        <v>10704.8</v>
      </c>
      <c r="D218">
        <v>183176.34840106691</v>
      </c>
      <c r="E218">
        <v>518.79999999999995</v>
      </c>
      <c r="F218">
        <v>1495.84</v>
      </c>
      <c r="G218">
        <v>3753.7</v>
      </c>
      <c r="H218">
        <v>142146</v>
      </c>
      <c r="I218">
        <v>0.19</v>
      </c>
      <c r="J218" s="242">
        <v>2.7025434341095896E-2</v>
      </c>
    </row>
    <row r="219" spans="1:10" x14ac:dyDescent="0.35">
      <c r="A219" s="6" t="s">
        <v>180</v>
      </c>
      <c r="B219">
        <v>2014</v>
      </c>
      <c r="C219">
        <v>764.4</v>
      </c>
      <c r="D219">
        <v>5712.0012034432584</v>
      </c>
      <c r="E219">
        <v>494.5</v>
      </c>
      <c r="F219">
        <v>33.9</v>
      </c>
      <c r="G219">
        <v>748.8</v>
      </c>
      <c r="H219">
        <v>2629</v>
      </c>
      <c r="I219">
        <v>1</v>
      </c>
      <c r="J219" s="242">
        <v>5.4708702158419269E-2</v>
      </c>
    </row>
    <row r="220" spans="1:10" x14ac:dyDescent="0.35">
      <c r="A220" s="6" t="s">
        <v>56</v>
      </c>
      <c r="B220">
        <v>2014</v>
      </c>
      <c r="C220">
        <v>1543.4</v>
      </c>
      <c r="D220">
        <v>26290.737567652759</v>
      </c>
      <c r="E220">
        <v>119.6</v>
      </c>
      <c r="F220">
        <v>149.97999999999999</v>
      </c>
      <c r="G220">
        <v>845.2</v>
      </c>
      <c r="H220">
        <v>11221</v>
      </c>
      <c r="I220">
        <v>0.52</v>
      </c>
      <c r="J220" s="242">
        <v>3.9574719432959343E-2</v>
      </c>
    </row>
    <row r="221" spans="1:10" x14ac:dyDescent="0.35">
      <c r="A221" s="6" t="s">
        <v>57</v>
      </c>
      <c r="B221">
        <v>2014</v>
      </c>
      <c r="C221">
        <v>2928.8</v>
      </c>
      <c r="D221">
        <v>71107.838178952457</v>
      </c>
      <c r="E221">
        <v>709.1</v>
      </c>
      <c r="F221">
        <v>212.86</v>
      </c>
      <c r="G221">
        <v>3575.2</v>
      </c>
      <c r="H221">
        <v>14792</v>
      </c>
      <c r="I221">
        <v>0.874</v>
      </c>
      <c r="J221" s="242">
        <v>5.0611727126143438E-2</v>
      </c>
    </row>
    <row r="222" spans="1:10" x14ac:dyDescent="0.35">
      <c r="A222" s="6" t="s">
        <v>58</v>
      </c>
      <c r="B222">
        <v>2014</v>
      </c>
      <c r="C222">
        <v>1722.9</v>
      </c>
      <c r="D222">
        <v>12373.627583899124</v>
      </c>
      <c r="E222">
        <v>422</v>
      </c>
      <c r="F222">
        <v>143.87</v>
      </c>
      <c r="G222">
        <v>2191.1</v>
      </c>
      <c r="H222">
        <v>7910</v>
      </c>
      <c r="I222">
        <v>0.72699999999999998</v>
      </c>
      <c r="J222" s="242">
        <v>6.6865805871394735E-2</v>
      </c>
    </row>
    <row r="223" spans="1:10" x14ac:dyDescent="0.35">
      <c r="A223" s="6" t="s">
        <v>59</v>
      </c>
      <c r="B223">
        <v>2014</v>
      </c>
      <c r="C223">
        <v>9867.7000000000007</v>
      </c>
      <c r="D223">
        <v>148006.79446047524</v>
      </c>
      <c r="E223">
        <v>254.4</v>
      </c>
      <c r="F223">
        <v>1328.18</v>
      </c>
      <c r="G223">
        <v>2461.5</v>
      </c>
      <c r="H223">
        <v>77493</v>
      </c>
      <c r="I223">
        <v>0.251</v>
      </c>
      <c r="J223" s="242">
        <v>1.1784391408927229E-2</v>
      </c>
    </row>
    <row r="224" spans="1:10" x14ac:dyDescent="0.35">
      <c r="A224" s="6" t="s">
        <v>60</v>
      </c>
      <c r="B224">
        <v>2014</v>
      </c>
      <c r="C224">
        <v>6939.5</v>
      </c>
      <c r="D224">
        <v>150505.10366028125</v>
      </c>
      <c r="E224">
        <v>1974.3</v>
      </c>
      <c r="F224">
        <v>814.91</v>
      </c>
      <c r="G224">
        <v>6693.3</v>
      </c>
      <c r="H224">
        <v>68608</v>
      </c>
      <c r="I224">
        <v>0.52200000000000002</v>
      </c>
      <c r="J224" s="242">
        <v>3.6556356223504775E-2</v>
      </c>
    </row>
    <row r="225" spans="1:10" x14ac:dyDescent="0.35">
      <c r="A225" s="6" t="s">
        <v>61</v>
      </c>
      <c r="B225">
        <v>2014</v>
      </c>
      <c r="C225">
        <v>3991.8</v>
      </c>
      <c r="D225">
        <v>55480.16648375363</v>
      </c>
      <c r="E225">
        <v>675.2</v>
      </c>
      <c r="F225">
        <v>309.97000000000003</v>
      </c>
      <c r="G225">
        <v>3856.5</v>
      </c>
      <c r="H225">
        <v>24522</v>
      </c>
      <c r="I225">
        <v>0.76</v>
      </c>
      <c r="J225" s="242">
        <v>4.658976485994365E-2</v>
      </c>
    </row>
    <row r="226" spans="1:10" x14ac:dyDescent="0.35">
      <c r="A226" s="6" t="s">
        <v>62</v>
      </c>
      <c r="B226">
        <v>2014</v>
      </c>
      <c r="C226">
        <v>1665.2</v>
      </c>
      <c r="D226">
        <v>19469.68792192046</v>
      </c>
      <c r="E226">
        <v>170.6</v>
      </c>
      <c r="F226">
        <v>138.07</v>
      </c>
      <c r="G226">
        <v>951.4</v>
      </c>
      <c r="H226">
        <v>12651</v>
      </c>
      <c r="I226">
        <v>0.48</v>
      </c>
      <c r="J226" s="242">
        <v>4.7561012217452632E-2</v>
      </c>
    </row>
    <row r="227" spans="1:10" x14ac:dyDescent="0.35">
      <c r="A227" s="6" t="s">
        <v>63</v>
      </c>
      <c r="B227">
        <v>2014</v>
      </c>
      <c r="C227">
        <v>11880.5</v>
      </c>
      <c r="D227">
        <v>218657.07548375358</v>
      </c>
      <c r="E227">
        <v>420.8</v>
      </c>
      <c r="F227">
        <v>1416.56</v>
      </c>
      <c r="G227">
        <v>3368.2</v>
      </c>
      <c r="H227">
        <v>111752</v>
      </c>
      <c r="I227">
        <v>0.22500000000000001</v>
      </c>
      <c r="J227" s="242">
        <v>2.2403969738165733E-2</v>
      </c>
    </row>
    <row r="228" spans="1:10" x14ac:dyDescent="0.35">
      <c r="A228" s="6" t="s">
        <v>64</v>
      </c>
      <c r="B228">
        <v>2014</v>
      </c>
      <c r="C228">
        <v>3483.2</v>
      </c>
      <c r="D228">
        <v>60557.240187924333</v>
      </c>
      <c r="E228">
        <v>467.8</v>
      </c>
      <c r="F228">
        <v>229.74</v>
      </c>
      <c r="G228">
        <v>3898.6</v>
      </c>
      <c r="H228">
        <v>18039</v>
      </c>
      <c r="I228">
        <v>0.74399999999999999</v>
      </c>
      <c r="J228" s="242">
        <v>3.6361062245463434E-2</v>
      </c>
    </row>
    <row r="229" spans="1:10" x14ac:dyDescent="0.35">
      <c r="A229" s="6" t="s">
        <v>65</v>
      </c>
      <c r="B229">
        <v>2014</v>
      </c>
      <c r="C229">
        <v>3510.2</v>
      </c>
      <c r="D229">
        <v>56113.391392580008</v>
      </c>
      <c r="E229">
        <v>5888.3</v>
      </c>
      <c r="F229">
        <v>319.61</v>
      </c>
      <c r="G229">
        <v>3503.4</v>
      </c>
      <c r="H229">
        <v>19987</v>
      </c>
      <c r="I229">
        <v>0.79900000000000004</v>
      </c>
      <c r="J229" s="242">
        <v>4.8512911326259602E-2</v>
      </c>
    </row>
    <row r="230" spans="1:10" x14ac:dyDescent="0.35">
      <c r="A230" s="6" t="s">
        <v>66</v>
      </c>
      <c r="B230">
        <v>2014</v>
      </c>
      <c r="C230">
        <v>631.4</v>
      </c>
      <c r="D230">
        <v>5743.3180543161961</v>
      </c>
      <c r="E230">
        <v>40.200000000000003</v>
      </c>
      <c r="F230">
        <v>25.9</v>
      </c>
      <c r="G230">
        <v>408.4</v>
      </c>
      <c r="H230">
        <v>2187</v>
      </c>
      <c r="I230">
        <v>0.83899999999999997</v>
      </c>
      <c r="J230" s="242">
        <v>8.8199236400574477E-2</v>
      </c>
    </row>
    <row r="231" spans="1:10" x14ac:dyDescent="0.35">
      <c r="A231" s="6" t="s">
        <v>67</v>
      </c>
      <c r="B231">
        <v>2014</v>
      </c>
      <c r="C231">
        <v>522.79999999999995</v>
      </c>
      <c r="D231">
        <v>8764.7234306498522</v>
      </c>
      <c r="E231">
        <v>105.5</v>
      </c>
      <c r="F231">
        <v>28.15</v>
      </c>
      <c r="G231">
        <v>371.9</v>
      </c>
      <c r="H231">
        <v>2077</v>
      </c>
      <c r="I231">
        <v>0.99</v>
      </c>
      <c r="J231" s="242">
        <v>4.1640524386619533E-2</v>
      </c>
    </row>
    <row r="232" spans="1:10" x14ac:dyDescent="0.35">
      <c r="A232" s="6" t="s">
        <v>68</v>
      </c>
      <c r="B232">
        <v>2014</v>
      </c>
      <c r="C232">
        <v>1234.8</v>
      </c>
      <c r="D232">
        <v>17907.143445926282</v>
      </c>
      <c r="E232">
        <v>227.7</v>
      </c>
      <c r="F232">
        <v>115.46</v>
      </c>
      <c r="G232">
        <v>632.29999999999995</v>
      </c>
      <c r="H232">
        <v>9464</v>
      </c>
      <c r="I232">
        <v>0.46300000000000002</v>
      </c>
      <c r="J232" s="242">
        <v>2.4470927520250992E-2</v>
      </c>
    </row>
    <row r="233" spans="1:10" x14ac:dyDescent="0.35">
      <c r="A233" s="6" t="s">
        <v>1</v>
      </c>
      <c r="B233">
        <v>2015</v>
      </c>
      <c r="C233">
        <v>1075.5</v>
      </c>
      <c r="D233">
        <v>10404.239176670717</v>
      </c>
      <c r="E233">
        <v>1013.3</v>
      </c>
      <c r="F233">
        <v>76.430000000000007</v>
      </c>
      <c r="G233">
        <v>931.2</v>
      </c>
      <c r="H233">
        <v>5188</v>
      </c>
      <c r="I233">
        <v>0.79</v>
      </c>
      <c r="J233" s="242">
        <v>4.1307493865223754E-2</v>
      </c>
    </row>
    <row r="234" spans="1:10" x14ac:dyDescent="0.35">
      <c r="A234" s="6" t="s">
        <v>173</v>
      </c>
      <c r="B234">
        <v>2015</v>
      </c>
      <c r="C234">
        <v>4748.3999999999996</v>
      </c>
      <c r="D234">
        <v>73875.192969380325</v>
      </c>
      <c r="E234">
        <v>174.4</v>
      </c>
      <c r="F234">
        <v>607.01</v>
      </c>
      <c r="G234">
        <v>1320</v>
      </c>
      <c r="H234">
        <v>51864</v>
      </c>
      <c r="I234">
        <v>0.191</v>
      </c>
      <c r="J234" s="242">
        <v>1.454567399195974E-2</v>
      </c>
    </row>
    <row r="235" spans="1:10" x14ac:dyDescent="0.35">
      <c r="A235" s="6" t="s">
        <v>2</v>
      </c>
      <c r="B235">
        <v>2015</v>
      </c>
      <c r="C235">
        <v>21779.5</v>
      </c>
      <c r="D235">
        <v>325343.67282746051</v>
      </c>
      <c r="E235">
        <v>3401.5</v>
      </c>
      <c r="F235">
        <v>2304.4</v>
      </c>
      <c r="G235">
        <v>7424</v>
      </c>
      <c r="H235">
        <v>196420</v>
      </c>
      <c r="I235">
        <v>0.253</v>
      </c>
      <c r="J235" s="242">
        <v>2.8860704935283497E-2</v>
      </c>
    </row>
    <row r="236" spans="1:10" x14ac:dyDescent="0.35">
      <c r="A236" s="6" t="s">
        <v>3</v>
      </c>
      <c r="B236">
        <v>2015</v>
      </c>
      <c r="C236">
        <v>74668.100000000006</v>
      </c>
      <c r="D236">
        <v>1670462.257361118</v>
      </c>
      <c r="E236">
        <v>25578.7</v>
      </c>
      <c r="F236">
        <v>6880.29</v>
      </c>
      <c r="G236">
        <v>72188.399999999994</v>
      </c>
      <c r="H236">
        <v>459068</v>
      </c>
      <c r="I236">
        <v>0.67900000000000005</v>
      </c>
      <c r="J236" s="242">
        <v>2.6456223133497644E-2</v>
      </c>
    </row>
    <row r="237" spans="1:10" x14ac:dyDescent="0.35">
      <c r="A237" s="6" t="s">
        <v>174</v>
      </c>
      <c r="B237">
        <v>2015</v>
      </c>
      <c r="C237">
        <v>70933.2</v>
      </c>
      <c r="D237">
        <v>1452779.9859421628</v>
      </c>
      <c r="E237">
        <v>74800.3</v>
      </c>
      <c r="F237">
        <v>5013.63</v>
      </c>
      <c r="G237">
        <v>67649.7</v>
      </c>
      <c r="H237">
        <v>417200</v>
      </c>
      <c r="I237">
        <v>0.68100000000000005</v>
      </c>
      <c r="J237" s="242">
        <v>3.3474163095675982E-2</v>
      </c>
    </row>
    <row r="238" spans="1:10" x14ac:dyDescent="0.35">
      <c r="A238" s="6" t="s">
        <v>4</v>
      </c>
      <c r="B238">
        <v>2015</v>
      </c>
      <c r="C238">
        <v>639</v>
      </c>
      <c r="D238">
        <v>5029.3637083839612</v>
      </c>
      <c r="E238">
        <v>501.9</v>
      </c>
      <c r="F238">
        <v>29.5</v>
      </c>
      <c r="G238">
        <v>713</v>
      </c>
      <c r="H238">
        <v>1739</v>
      </c>
      <c r="I238">
        <v>1</v>
      </c>
      <c r="J238" s="242">
        <v>0.11349775304943296</v>
      </c>
    </row>
    <row r="239" spans="1:10" x14ac:dyDescent="0.35">
      <c r="A239" s="6" t="s">
        <v>5</v>
      </c>
      <c r="B239">
        <v>2015</v>
      </c>
      <c r="C239">
        <v>2177.1999999999998</v>
      </c>
      <c r="D239">
        <v>46977.715466342648</v>
      </c>
      <c r="E239">
        <v>136.80000000000001</v>
      </c>
      <c r="F239">
        <v>272.07</v>
      </c>
      <c r="G239">
        <v>1074.7</v>
      </c>
      <c r="H239">
        <v>24307</v>
      </c>
      <c r="I239">
        <v>0.23799999999999999</v>
      </c>
      <c r="J239" s="242">
        <v>2.818947980238316E-2</v>
      </c>
    </row>
    <row r="240" spans="1:10" x14ac:dyDescent="0.35">
      <c r="A240" s="6" t="s">
        <v>6</v>
      </c>
      <c r="B240">
        <v>2015</v>
      </c>
      <c r="C240">
        <v>1545.7</v>
      </c>
      <c r="D240">
        <v>13632.753340461726</v>
      </c>
      <c r="E240">
        <v>1903.7</v>
      </c>
      <c r="F240">
        <v>46.46</v>
      </c>
      <c r="G240">
        <v>1049.8</v>
      </c>
      <c r="H240">
        <v>3788</v>
      </c>
      <c r="I240">
        <v>0.998</v>
      </c>
      <c r="J240" s="242">
        <v>7.4693101262175057E-2</v>
      </c>
    </row>
    <row r="241" spans="1:10" x14ac:dyDescent="0.35">
      <c r="A241" s="6" t="s">
        <v>7</v>
      </c>
      <c r="B241">
        <v>2015</v>
      </c>
      <c r="C241">
        <v>1509</v>
      </c>
      <c r="D241">
        <v>34437.872227946536</v>
      </c>
      <c r="E241">
        <v>38.1</v>
      </c>
      <c r="F241">
        <v>175.1</v>
      </c>
      <c r="G241">
        <v>852.3</v>
      </c>
      <c r="H241">
        <v>10525</v>
      </c>
      <c r="I241">
        <v>0.41299999999999998</v>
      </c>
      <c r="J241" s="242">
        <v>2.8933318783822416E-2</v>
      </c>
    </row>
    <row r="242" spans="1:10" x14ac:dyDescent="0.35">
      <c r="A242" s="6" t="s">
        <v>8</v>
      </c>
      <c r="B242">
        <v>2015</v>
      </c>
      <c r="C242">
        <v>1527.9</v>
      </c>
      <c r="D242">
        <v>20912.884540704741</v>
      </c>
      <c r="E242">
        <v>42.9</v>
      </c>
      <c r="F242">
        <v>117.32</v>
      </c>
      <c r="G242">
        <v>456.4</v>
      </c>
      <c r="H242">
        <v>7690</v>
      </c>
      <c r="I242">
        <v>0.41199999999999998</v>
      </c>
      <c r="J242" s="242">
        <v>3.3585519777380307E-2</v>
      </c>
    </row>
    <row r="243" spans="1:10" x14ac:dyDescent="0.35">
      <c r="A243" s="6" t="s">
        <v>9</v>
      </c>
      <c r="B243">
        <v>2015</v>
      </c>
      <c r="C243">
        <v>1642.9</v>
      </c>
      <c r="D243">
        <v>22281.945598784932</v>
      </c>
      <c r="E243">
        <v>89</v>
      </c>
      <c r="F243">
        <v>132.94</v>
      </c>
      <c r="G243">
        <v>886.5</v>
      </c>
      <c r="H243">
        <v>9615</v>
      </c>
      <c r="I243">
        <v>0.70599999999999996</v>
      </c>
      <c r="J243" s="242">
        <v>4.0440496020729307E-2</v>
      </c>
    </row>
    <row r="244" spans="1:10" x14ac:dyDescent="0.35">
      <c r="A244" s="6" t="s">
        <v>10</v>
      </c>
      <c r="B244">
        <v>2015</v>
      </c>
      <c r="C244">
        <v>29504.7</v>
      </c>
      <c r="D244">
        <v>542203.96085492102</v>
      </c>
      <c r="E244">
        <v>528.4</v>
      </c>
      <c r="F244">
        <v>3435.09</v>
      </c>
      <c r="G244">
        <v>6286.1</v>
      </c>
      <c r="H244">
        <v>373683</v>
      </c>
      <c r="I244">
        <v>9.0999999999999998E-2</v>
      </c>
      <c r="J244" s="242">
        <v>2.1148147466455384E-2</v>
      </c>
    </row>
    <row r="245" spans="1:10" x14ac:dyDescent="0.35">
      <c r="A245" s="6" t="s">
        <v>11</v>
      </c>
      <c r="B245">
        <v>2015</v>
      </c>
      <c r="C245">
        <v>3922.6</v>
      </c>
      <c r="D245">
        <v>124893.67519489671</v>
      </c>
      <c r="E245">
        <v>2174.1999999999998</v>
      </c>
      <c r="F245">
        <v>649.80999999999995</v>
      </c>
      <c r="G245">
        <v>4106.8999999999996</v>
      </c>
      <c r="H245">
        <v>32150</v>
      </c>
      <c r="I245">
        <v>0.64500000000000002</v>
      </c>
      <c r="J245" s="242">
        <v>2.2230131890566499E-2</v>
      </c>
    </row>
    <row r="246" spans="1:10" x14ac:dyDescent="0.35">
      <c r="A246" s="6" t="s">
        <v>12</v>
      </c>
      <c r="B246">
        <v>2015</v>
      </c>
      <c r="C246">
        <v>1114.5</v>
      </c>
      <c r="D246">
        <v>12406.862166464156</v>
      </c>
      <c r="E246">
        <v>107.8</v>
      </c>
      <c r="F246">
        <v>61.5</v>
      </c>
      <c r="G246">
        <v>648.4</v>
      </c>
      <c r="H246">
        <v>4835</v>
      </c>
      <c r="I246">
        <v>0.83299999999999996</v>
      </c>
      <c r="J246" s="242">
        <v>4.6832722606181536E-2</v>
      </c>
    </row>
    <row r="247" spans="1:10" x14ac:dyDescent="0.35">
      <c r="A247" s="6" t="s">
        <v>13</v>
      </c>
      <c r="B247">
        <v>2015</v>
      </c>
      <c r="C247">
        <v>3326.8</v>
      </c>
      <c r="D247">
        <v>66560.094084811659</v>
      </c>
      <c r="E247">
        <v>874.7</v>
      </c>
      <c r="F247">
        <v>238.72</v>
      </c>
      <c r="G247">
        <v>2891.7</v>
      </c>
      <c r="H247">
        <v>24877</v>
      </c>
      <c r="I247">
        <v>0.56799999999999995</v>
      </c>
      <c r="J247" s="242">
        <v>3.849730476421994E-2</v>
      </c>
    </row>
    <row r="248" spans="1:10" x14ac:dyDescent="0.35">
      <c r="A248" s="6" t="s">
        <v>14</v>
      </c>
      <c r="B248">
        <v>2015</v>
      </c>
      <c r="C248">
        <v>222.7</v>
      </c>
      <c r="D248">
        <v>1820.6536264884569</v>
      </c>
      <c r="E248">
        <v>66.400000000000006</v>
      </c>
      <c r="F248">
        <v>24.76</v>
      </c>
      <c r="G248">
        <v>138.1</v>
      </c>
      <c r="H248">
        <v>757</v>
      </c>
      <c r="I248">
        <v>1</v>
      </c>
      <c r="J248" s="242">
        <v>2.0870009654154309E-2</v>
      </c>
    </row>
    <row r="249" spans="1:10" x14ac:dyDescent="0.35">
      <c r="A249" s="6" t="s">
        <v>15</v>
      </c>
      <c r="B249">
        <v>2015</v>
      </c>
      <c r="C249">
        <v>1400.1</v>
      </c>
      <c r="D249">
        <v>16275.105120777644</v>
      </c>
      <c r="E249">
        <v>364.2</v>
      </c>
      <c r="F249">
        <v>69.94</v>
      </c>
      <c r="G249">
        <v>882.1</v>
      </c>
      <c r="H249">
        <v>5494</v>
      </c>
      <c r="I249">
        <v>1</v>
      </c>
      <c r="J249" s="242">
        <v>4.4560702455439125E-2</v>
      </c>
    </row>
    <row r="250" spans="1:10" x14ac:dyDescent="0.35">
      <c r="A250" s="6" t="s">
        <v>16</v>
      </c>
      <c r="B250">
        <v>2015</v>
      </c>
      <c r="C250">
        <v>19161.8</v>
      </c>
      <c r="D250">
        <v>447535.83856330498</v>
      </c>
      <c r="E250">
        <v>12874</v>
      </c>
      <c r="F250">
        <v>954.78</v>
      </c>
      <c r="G250">
        <v>27534.400000000001</v>
      </c>
      <c r="H250">
        <v>102158</v>
      </c>
      <c r="I250">
        <v>0.77300000000000002</v>
      </c>
      <c r="J250" s="242">
        <v>4.753329417231443E-2</v>
      </c>
    </row>
    <row r="251" spans="1:10" x14ac:dyDescent="0.35">
      <c r="A251" s="6" t="s">
        <v>75</v>
      </c>
      <c r="B251">
        <v>2015</v>
      </c>
      <c r="C251">
        <v>12782.8</v>
      </c>
      <c r="D251">
        <v>241172.8784053463</v>
      </c>
      <c r="E251">
        <v>3055.8</v>
      </c>
      <c r="F251">
        <v>664.64</v>
      </c>
      <c r="G251">
        <v>13215</v>
      </c>
      <c r="H251">
        <v>58381</v>
      </c>
      <c r="I251">
        <v>0.64</v>
      </c>
      <c r="J251" s="242">
        <v>3.5027886621608002E-2</v>
      </c>
    </row>
    <row r="252" spans="1:10" x14ac:dyDescent="0.35">
      <c r="A252" s="6" t="s">
        <v>17</v>
      </c>
      <c r="B252">
        <v>2015</v>
      </c>
      <c r="C252">
        <v>2028.2</v>
      </c>
      <c r="D252">
        <v>28084.031437910086</v>
      </c>
      <c r="E252">
        <v>187.6</v>
      </c>
      <c r="F252">
        <v>151.03</v>
      </c>
      <c r="G252">
        <v>824.6</v>
      </c>
      <c r="H252">
        <v>14975</v>
      </c>
      <c r="I252">
        <v>0.39300000000000002</v>
      </c>
      <c r="J252" s="242">
        <v>3.4301588260160637E-2</v>
      </c>
    </row>
    <row r="253" spans="1:10" x14ac:dyDescent="0.35">
      <c r="A253" s="6" t="s">
        <v>18</v>
      </c>
      <c r="B253">
        <v>2015</v>
      </c>
      <c r="C253">
        <v>1406.8</v>
      </c>
      <c r="D253">
        <v>11915.829100850548</v>
      </c>
      <c r="E253">
        <v>807.6</v>
      </c>
      <c r="F253">
        <v>68.209999999999994</v>
      </c>
      <c r="G253">
        <v>752.4</v>
      </c>
      <c r="H253">
        <v>5227</v>
      </c>
      <c r="I253">
        <v>0.746</v>
      </c>
      <c r="J253" s="242">
        <v>4.1077980684070647E-2</v>
      </c>
    </row>
    <row r="254" spans="1:10" x14ac:dyDescent="0.35">
      <c r="A254" s="6" t="s">
        <v>19</v>
      </c>
      <c r="B254">
        <v>2015</v>
      </c>
      <c r="C254">
        <v>2248.9</v>
      </c>
      <c r="D254">
        <v>24706.318549453219</v>
      </c>
      <c r="E254">
        <v>89.1</v>
      </c>
      <c r="F254">
        <v>209.36</v>
      </c>
      <c r="G254">
        <v>486.7</v>
      </c>
      <c r="H254">
        <v>19359</v>
      </c>
      <c r="I254">
        <v>0.25</v>
      </c>
      <c r="J254" s="242">
        <v>3.3050345097740109E-2</v>
      </c>
    </row>
    <row r="255" spans="1:10" x14ac:dyDescent="0.35">
      <c r="A255" s="6" t="s">
        <v>20</v>
      </c>
      <c r="B255">
        <v>2015</v>
      </c>
      <c r="C255">
        <v>2027.3</v>
      </c>
      <c r="D255">
        <v>29548.547945808019</v>
      </c>
      <c r="E255">
        <v>1043.5</v>
      </c>
      <c r="F255">
        <v>89.92</v>
      </c>
      <c r="G255">
        <v>1627.4</v>
      </c>
      <c r="H255">
        <v>8954</v>
      </c>
      <c r="I255">
        <v>0.622</v>
      </c>
      <c r="J255" s="242">
        <v>4.4598169257997582E-2</v>
      </c>
    </row>
    <row r="256" spans="1:10" x14ac:dyDescent="0.35">
      <c r="A256" s="6" t="s">
        <v>21</v>
      </c>
      <c r="B256">
        <v>2015</v>
      </c>
      <c r="C256">
        <v>3349.5</v>
      </c>
      <c r="D256">
        <v>56167.415723693804</v>
      </c>
      <c r="E256">
        <v>525.1</v>
      </c>
      <c r="F256">
        <v>146.77000000000001</v>
      </c>
      <c r="G256">
        <v>3620</v>
      </c>
      <c r="H256">
        <v>12597</v>
      </c>
      <c r="I256">
        <v>0.747</v>
      </c>
      <c r="J256" s="242">
        <v>5.7079070211673764E-2</v>
      </c>
    </row>
    <row r="257" spans="1:10" x14ac:dyDescent="0.35">
      <c r="A257" s="6" t="s">
        <v>22</v>
      </c>
      <c r="B257">
        <v>2015</v>
      </c>
      <c r="C257">
        <v>3134.3</v>
      </c>
      <c r="D257">
        <v>57457.153106682868</v>
      </c>
      <c r="E257">
        <v>1133.9000000000001</v>
      </c>
      <c r="F257">
        <v>160.05000000000001</v>
      </c>
      <c r="G257">
        <v>3958.4</v>
      </c>
      <c r="H257">
        <v>16083</v>
      </c>
      <c r="I257">
        <v>0.78500000000000003</v>
      </c>
      <c r="J257" s="242">
        <v>5.2199993065427774E-2</v>
      </c>
    </row>
    <row r="258" spans="1:10" x14ac:dyDescent="0.35">
      <c r="A258" s="6" t="s">
        <v>23</v>
      </c>
      <c r="B258">
        <v>2015</v>
      </c>
      <c r="C258">
        <v>941.2</v>
      </c>
      <c r="D258">
        <v>17018.513202673148</v>
      </c>
      <c r="E258">
        <v>123.9</v>
      </c>
      <c r="F258">
        <v>64.349999999999994</v>
      </c>
      <c r="G258">
        <v>964.3</v>
      </c>
      <c r="H258">
        <v>5810</v>
      </c>
      <c r="I258">
        <v>0.79600000000000004</v>
      </c>
      <c r="J258" s="242">
        <v>4.3995905006256171E-2</v>
      </c>
    </row>
    <row r="259" spans="1:10" x14ac:dyDescent="0.35">
      <c r="A259" s="6" t="s">
        <v>24</v>
      </c>
      <c r="B259">
        <v>2015</v>
      </c>
      <c r="C259">
        <v>2270.6</v>
      </c>
      <c r="D259">
        <v>51673.402222114215</v>
      </c>
      <c r="E259">
        <v>185.2</v>
      </c>
      <c r="F259">
        <v>351.6</v>
      </c>
      <c r="G259">
        <v>1473.5</v>
      </c>
      <c r="H259">
        <v>22383</v>
      </c>
      <c r="I259">
        <v>0.52700000000000002</v>
      </c>
      <c r="J259" s="242">
        <v>2.2159564506004384E-2</v>
      </c>
    </row>
    <row r="260" spans="1:10" x14ac:dyDescent="0.35">
      <c r="A260" s="6" t="s">
        <v>25</v>
      </c>
      <c r="B260">
        <v>2015</v>
      </c>
      <c r="C260">
        <v>775.9</v>
      </c>
      <c r="D260">
        <v>11318.285836695019</v>
      </c>
      <c r="E260">
        <v>94.8</v>
      </c>
      <c r="F260">
        <v>44.82</v>
      </c>
      <c r="G260">
        <v>687.1</v>
      </c>
      <c r="H260">
        <v>3223</v>
      </c>
      <c r="I260">
        <v>0.86299999999999999</v>
      </c>
      <c r="J260" s="242">
        <v>3.7043403523850382E-2</v>
      </c>
    </row>
    <row r="261" spans="1:10" x14ac:dyDescent="0.35">
      <c r="A261" s="6" t="s">
        <v>26</v>
      </c>
      <c r="B261">
        <v>2015</v>
      </c>
      <c r="C261">
        <v>5772.8</v>
      </c>
      <c r="D261">
        <v>90588.232988335367</v>
      </c>
      <c r="E261">
        <v>939.6</v>
      </c>
      <c r="F261">
        <v>588.19000000000005</v>
      </c>
      <c r="G261">
        <v>4424.7</v>
      </c>
      <c r="H261">
        <v>51353</v>
      </c>
      <c r="I261">
        <v>0.51300000000000001</v>
      </c>
      <c r="J261" s="242">
        <v>2.725094853007522E-2</v>
      </c>
    </row>
    <row r="262" spans="1:10" x14ac:dyDescent="0.35">
      <c r="A262" s="6" t="s">
        <v>27</v>
      </c>
      <c r="B262">
        <v>2015</v>
      </c>
      <c r="C262">
        <v>4858.7</v>
      </c>
      <c r="D262">
        <v>81970.76140777643</v>
      </c>
      <c r="E262">
        <v>372.3</v>
      </c>
      <c r="F262">
        <v>495.7</v>
      </c>
      <c r="G262">
        <v>1582.6</v>
      </c>
      <c r="H262">
        <v>54758</v>
      </c>
      <c r="I262">
        <v>0.19700000000000001</v>
      </c>
      <c r="J262" s="242">
        <v>2.476284842930505E-2</v>
      </c>
    </row>
    <row r="263" spans="1:10" x14ac:dyDescent="0.35">
      <c r="A263" s="6" t="s">
        <v>28</v>
      </c>
      <c r="B263">
        <v>2015</v>
      </c>
      <c r="C263">
        <v>570</v>
      </c>
      <c r="D263">
        <v>14213.425665613609</v>
      </c>
      <c r="E263">
        <v>91.1</v>
      </c>
      <c r="F263">
        <v>22.98</v>
      </c>
      <c r="G263">
        <v>644.79999999999995</v>
      </c>
      <c r="H263">
        <v>2310</v>
      </c>
      <c r="I263">
        <v>0.85299999999999998</v>
      </c>
      <c r="J263" s="242">
        <v>5.1541307028359962E-2</v>
      </c>
    </row>
    <row r="264" spans="1:10" x14ac:dyDescent="0.35">
      <c r="A264" s="6" t="s">
        <v>29</v>
      </c>
      <c r="B264">
        <v>2015</v>
      </c>
      <c r="C264">
        <v>12659</v>
      </c>
      <c r="D264">
        <v>261491.11704228434</v>
      </c>
      <c r="E264">
        <v>6154</v>
      </c>
      <c r="F264">
        <v>1159</v>
      </c>
      <c r="G264">
        <v>13070.9</v>
      </c>
      <c r="H264">
        <v>102655</v>
      </c>
      <c r="I264">
        <v>0.628</v>
      </c>
      <c r="J264" s="242">
        <v>3.9099094942826602E-2</v>
      </c>
    </row>
    <row r="265" spans="1:10" x14ac:dyDescent="0.35">
      <c r="A265" s="6" t="s">
        <v>30</v>
      </c>
      <c r="B265">
        <v>2015</v>
      </c>
      <c r="C265">
        <v>910.6</v>
      </c>
      <c r="D265">
        <v>25598.895707654923</v>
      </c>
      <c r="E265">
        <v>113.6</v>
      </c>
      <c r="F265">
        <v>101.72</v>
      </c>
      <c r="G265">
        <v>916.8</v>
      </c>
      <c r="H265">
        <v>6333</v>
      </c>
      <c r="I265">
        <v>0.78700000000000003</v>
      </c>
      <c r="J265" s="242">
        <v>3.529692914326691E-2</v>
      </c>
    </row>
    <row r="266" spans="1:10" x14ac:dyDescent="0.35">
      <c r="A266" s="6" t="s">
        <v>175</v>
      </c>
      <c r="B266">
        <v>2015</v>
      </c>
      <c r="C266">
        <v>7044.4</v>
      </c>
      <c r="D266">
        <v>179239.66541239369</v>
      </c>
      <c r="E266">
        <v>254.9</v>
      </c>
      <c r="F266">
        <v>982.12</v>
      </c>
      <c r="G266">
        <v>4537.7</v>
      </c>
      <c r="H266">
        <v>84706</v>
      </c>
      <c r="I266">
        <v>0.33400000000000002</v>
      </c>
      <c r="J266" s="242">
        <v>2.7051596836072413E-2</v>
      </c>
    </row>
    <row r="267" spans="1:10" x14ac:dyDescent="0.35">
      <c r="A267" s="6" t="s">
        <v>31</v>
      </c>
      <c r="B267">
        <v>2015</v>
      </c>
      <c r="C267">
        <v>1102.5999999999999</v>
      </c>
      <c r="D267">
        <v>19821.144015309841</v>
      </c>
      <c r="E267">
        <v>96.1</v>
      </c>
      <c r="F267">
        <v>93.52</v>
      </c>
      <c r="G267">
        <v>812.4</v>
      </c>
      <c r="H267">
        <v>7553</v>
      </c>
      <c r="I267">
        <v>0.69399999999999995</v>
      </c>
      <c r="J267" s="242">
        <v>4.1624604286932397E-2</v>
      </c>
    </row>
    <row r="268" spans="1:10" x14ac:dyDescent="0.35">
      <c r="A268" s="6" t="s">
        <v>32</v>
      </c>
      <c r="B268">
        <v>2015</v>
      </c>
      <c r="C268">
        <v>689.8</v>
      </c>
      <c r="D268">
        <v>12508.677700607534</v>
      </c>
      <c r="E268">
        <v>227.2</v>
      </c>
      <c r="F268">
        <v>22.26</v>
      </c>
      <c r="G268">
        <v>1118.0999999999999</v>
      </c>
      <c r="H268">
        <v>3522</v>
      </c>
      <c r="I268">
        <v>0.97599999999999998</v>
      </c>
      <c r="J268" s="242">
        <v>6.7708333333333398E-2</v>
      </c>
    </row>
    <row r="269" spans="1:10" x14ac:dyDescent="0.35">
      <c r="A269" s="6" t="s">
        <v>33</v>
      </c>
      <c r="B269">
        <v>2015</v>
      </c>
      <c r="C269">
        <v>6878.2</v>
      </c>
      <c r="D269">
        <v>164732.92239052249</v>
      </c>
      <c r="E269">
        <v>2931.4</v>
      </c>
      <c r="F269">
        <v>572.44000000000005</v>
      </c>
      <c r="G269">
        <v>6060.8</v>
      </c>
      <c r="H269">
        <v>56306</v>
      </c>
      <c r="I269">
        <v>0.498</v>
      </c>
      <c r="J269" s="242">
        <v>3.4129729569725355E-2</v>
      </c>
    </row>
    <row r="270" spans="1:10" x14ac:dyDescent="0.35">
      <c r="A270" s="6" t="s">
        <v>34</v>
      </c>
      <c r="B270">
        <v>2015</v>
      </c>
      <c r="C270">
        <v>473.5</v>
      </c>
      <c r="D270">
        <v>3515.6084315917378</v>
      </c>
      <c r="E270">
        <v>95.9</v>
      </c>
      <c r="F270">
        <v>15.84</v>
      </c>
      <c r="G270">
        <v>462.5</v>
      </c>
      <c r="H270">
        <v>1786</v>
      </c>
      <c r="I270">
        <v>0.93700000000000006</v>
      </c>
      <c r="J270" s="242">
        <v>7.5432041102288641E-2</v>
      </c>
    </row>
    <row r="271" spans="1:10" x14ac:dyDescent="0.35">
      <c r="A271" s="6" t="s">
        <v>35</v>
      </c>
      <c r="B271">
        <v>2015</v>
      </c>
      <c r="C271">
        <v>3931.2</v>
      </c>
      <c r="D271">
        <v>86686.126495504257</v>
      </c>
      <c r="E271">
        <v>543.1</v>
      </c>
      <c r="F271">
        <v>331.88</v>
      </c>
      <c r="G271">
        <v>4199.3999999999996</v>
      </c>
      <c r="H271">
        <v>29226</v>
      </c>
      <c r="I271">
        <v>0.65200000000000002</v>
      </c>
      <c r="J271" s="242">
        <v>3.0625828635486643E-2</v>
      </c>
    </row>
    <row r="272" spans="1:10" x14ac:dyDescent="0.35">
      <c r="A272" s="6" t="s">
        <v>36</v>
      </c>
      <c r="B272">
        <v>2015</v>
      </c>
      <c r="C272">
        <v>735.1</v>
      </c>
      <c r="D272">
        <v>10213.66872199271</v>
      </c>
      <c r="E272">
        <v>819.7</v>
      </c>
      <c r="F272">
        <v>39.049999999999997</v>
      </c>
      <c r="G272">
        <v>625.9</v>
      </c>
      <c r="H272">
        <v>2414</v>
      </c>
      <c r="I272">
        <v>0.99199999999999999</v>
      </c>
      <c r="J272" s="242">
        <v>4.6981173433351883E-2</v>
      </c>
    </row>
    <row r="273" spans="1:10" x14ac:dyDescent="0.35">
      <c r="A273" s="6" t="s">
        <v>37</v>
      </c>
      <c r="B273">
        <v>2015</v>
      </c>
      <c r="C273">
        <v>1050.0999999999999</v>
      </c>
      <c r="D273">
        <v>19154.679560874847</v>
      </c>
      <c r="E273">
        <v>27.9</v>
      </c>
      <c r="F273">
        <v>98.2</v>
      </c>
      <c r="G273">
        <v>472</v>
      </c>
      <c r="H273">
        <v>6068</v>
      </c>
      <c r="I273">
        <v>0.54400000000000004</v>
      </c>
      <c r="J273" s="242">
        <v>3.6896543211908224E-2</v>
      </c>
    </row>
    <row r="274" spans="1:10" x14ac:dyDescent="0.35">
      <c r="A274" s="6" t="s">
        <v>176</v>
      </c>
      <c r="B274">
        <v>2015</v>
      </c>
      <c r="C274">
        <v>3891.9</v>
      </c>
      <c r="D274">
        <v>70748.022010692584</v>
      </c>
      <c r="E274">
        <v>390.6</v>
      </c>
      <c r="F274">
        <v>250.56</v>
      </c>
      <c r="G274">
        <v>2232.5</v>
      </c>
      <c r="H274">
        <v>14340</v>
      </c>
      <c r="I274">
        <v>0.76300000000000001</v>
      </c>
      <c r="J274" s="242">
        <v>3.0063497210534643E-2</v>
      </c>
    </row>
    <row r="275" spans="1:10" x14ac:dyDescent="0.35">
      <c r="A275" s="6" t="s">
        <v>38</v>
      </c>
      <c r="B275">
        <v>2015</v>
      </c>
      <c r="C275">
        <v>3566.6</v>
      </c>
      <c r="D275">
        <v>52662.527730012152</v>
      </c>
      <c r="E275">
        <v>486.3</v>
      </c>
      <c r="F275">
        <v>358.58</v>
      </c>
      <c r="G275">
        <v>2062.1</v>
      </c>
      <c r="H275">
        <v>23998</v>
      </c>
      <c r="I275">
        <v>0.57799999999999996</v>
      </c>
      <c r="J275" s="242">
        <v>3.6021162984372745E-2</v>
      </c>
    </row>
    <row r="276" spans="1:10" x14ac:dyDescent="0.35">
      <c r="A276" s="6" t="s">
        <v>39</v>
      </c>
      <c r="B276">
        <v>2015</v>
      </c>
      <c r="C276">
        <v>1467.1</v>
      </c>
      <c r="D276">
        <v>17453.994443499392</v>
      </c>
      <c r="E276">
        <v>344.7</v>
      </c>
      <c r="F276">
        <v>82.82</v>
      </c>
      <c r="G276">
        <v>874.4</v>
      </c>
      <c r="H276">
        <v>5157</v>
      </c>
      <c r="I276">
        <v>0.85499999999999998</v>
      </c>
      <c r="J276" s="242">
        <v>5.3103732728397662E-2</v>
      </c>
    </row>
    <row r="277" spans="1:10" x14ac:dyDescent="0.35">
      <c r="A277" s="6" t="s">
        <v>177</v>
      </c>
      <c r="B277">
        <v>2015</v>
      </c>
      <c r="C277">
        <v>1328.4</v>
      </c>
      <c r="D277">
        <v>21442.334723936816</v>
      </c>
      <c r="E277">
        <v>118.5</v>
      </c>
      <c r="F277">
        <v>107.16</v>
      </c>
      <c r="G277">
        <v>892.7</v>
      </c>
      <c r="H277">
        <v>5471</v>
      </c>
      <c r="I277">
        <v>0.61199999999999999</v>
      </c>
      <c r="J277" s="242">
        <v>3.8452857160771001E-2</v>
      </c>
    </row>
    <row r="278" spans="1:10" x14ac:dyDescent="0.35">
      <c r="A278" s="6" t="s">
        <v>178</v>
      </c>
      <c r="B278">
        <v>2015</v>
      </c>
      <c r="C278">
        <v>6429.4</v>
      </c>
      <c r="D278">
        <v>175404.26977351154</v>
      </c>
      <c r="E278">
        <v>323.8</v>
      </c>
      <c r="F278">
        <v>976.33</v>
      </c>
      <c r="G278">
        <v>3992.5</v>
      </c>
      <c r="H278">
        <v>98691</v>
      </c>
      <c r="I278">
        <v>0.27600000000000002</v>
      </c>
      <c r="J278" s="242">
        <v>2.9104991784502855E-2</v>
      </c>
    </row>
    <row r="279" spans="1:10" x14ac:dyDescent="0.35">
      <c r="A279" s="6" t="s">
        <v>40</v>
      </c>
      <c r="B279">
        <v>2015</v>
      </c>
      <c r="C279">
        <v>3760.8</v>
      </c>
      <c r="D279">
        <v>78078.077981530994</v>
      </c>
      <c r="E279">
        <v>1313.8</v>
      </c>
      <c r="F279">
        <v>417.34</v>
      </c>
      <c r="G279">
        <v>3526.3</v>
      </c>
      <c r="H279">
        <v>29355</v>
      </c>
      <c r="I279">
        <v>0.71199999999999997</v>
      </c>
      <c r="J279" s="242">
        <v>3.8037593170784506E-2</v>
      </c>
    </row>
    <row r="280" spans="1:10" x14ac:dyDescent="0.35">
      <c r="A280" s="6" t="s">
        <v>41</v>
      </c>
      <c r="B280">
        <v>2015</v>
      </c>
      <c r="C280">
        <v>1147.4000000000001</v>
      </c>
      <c r="D280">
        <v>32505.771439854194</v>
      </c>
      <c r="E280">
        <v>248</v>
      </c>
      <c r="F280">
        <v>135.07</v>
      </c>
      <c r="G280">
        <v>1438.6</v>
      </c>
      <c r="H280">
        <v>9571</v>
      </c>
      <c r="I280">
        <v>0.748</v>
      </c>
      <c r="J280" s="242">
        <v>3.5254541376990592E-2</v>
      </c>
    </row>
    <row r="281" spans="1:10" x14ac:dyDescent="0.35">
      <c r="A281" s="6" t="s">
        <v>42</v>
      </c>
      <c r="B281">
        <v>2015</v>
      </c>
      <c r="C281">
        <v>2380.6999999999998</v>
      </c>
      <c r="D281">
        <v>34003.211939975699</v>
      </c>
      <c r="E281">
        <v>1302.2</v>
      </c>
      <c r="F281">
        <v>104.17</v>
      </c>
      <c r="G281">
        <v>2636.1</v>
      </c>
      <c r="H281">
        <v>10107</v>
      </c>
      <c r="I281">
        <v>0.78800000000000003</v>
      </c>
      <c r="J281" s="242">
        <v>3.3403122834436735E-2</v>
      </c>
    </row>
    <row r="282" spans="1:10" x14ac:dyDescent="0.35">
      <c r="A282" s="6" t="s">
        <v>43</v>
      </c>
      <c r="B282">
        <v>2015</v>
      </c>
      <c r="C282">
        <v>21111.7</v>
      </c>
      <c r="D282">
        <v>295544.8027586877</v>
      </c>
      <c r="E282">
        <v>16714.7</v>
      </c>
      <c r="F282">
        <v>940.57</v>
      </c>
      <c r="G282">
        <v>22269</v>
      </c>
      <c r="H282">
        <v>88671</v>
      </c>
      <c r="I282">
        <v>0.75800000000000001</v>
      </c>
      <c r="J282" s="242">
        <v>6.4906175004206493E-2</v>
      </c>
    </row>
    <row r="283" spans="1:10" x14ac:dyDescent="0.35">
      <c r="A283" s="6" t="s">
        <v>44</v>
      </c>
      <c r="B283">
        <v>2015</v>
      </c>
      <c r="C283">
        <v>4740.7</v>
      </c>
      <c r="D283">
        <v>125939.44440510329</v>
      </c>
      <c r="E283">
        <v>845.8</v>
      </c>
      <c r="F283">
        <v>807.5</v>
      </c>
      <c r="G283">
        <v>3157.1</v>
      </c>
      <c r="H283">
        <v>52047</v>
      </c>
      <c r="I283">
        <v>0.434</v>
      </c>
      <c r="J283" s="242">
        <v>3.8109418747122883E-2</v>
      </c>
    </row>
    <row r="284" spans="1:10" x14ac:dyDescent="0.35">
      <c r="A284" s="6" t="s">
        <v>45</v>
      </c>
      <c r="B284">
        <v>2015</v>
      </c>
      <c r="C284">
        <v>4191</v>
      </c>
      <c r="D284">
        <v>77468.452499635474</v>
      </c>
      <c r="E284">
        <v>1019.2</v>
      </c>
      <c r="F284">
        <v>393.41</v>
      </c>
      <c r="G284">
        <v>3639</v>
      </c>
      <c r="H284">
        <v>34646</v>
      </c>
      <c r="I284">
        <v>0.56499999999999995</v>
      </c>
      <c r="J284" s="242">
        <v>5.0133622312630195E-2</v>
      </c>
    </row>
    <row r="285" spans="1:10" x14ac:dyDescent="0.35">
      <c r="A285" s="6" t="s">
        <v>46</v>
      </c>
      <c r="B285">
        <v>2015</v>
      </c>
      <c r="C285">
        <v>1529.4</v>
      </c>
      <c r="D285">
        <v>9892.685356743621</v>
      </c>
      <c r="E285">
        <v>15.3</v>
      </c>
      <c r="F285">
        <v>97.39</v>
      </c>
      <c r="G285">
        <v>395.5</v>
      </c>
      <c r="H285">
        <v>8151</v>
      </c>
      <c r="I285">
        <v>0.38700000000000001</v>
      </c>
      <c r="J285" s="242">
        <v>2.64E-2</v>
      </c>
    </row>
    <row r="286" spans="1:10" x14ac:dyDescent="0.35">
      <c r="A286" s="6" t="s">
        <v>47</v>
      </c>
      <c r="B286">
        <v>2015</v>
      </c>
      <c r="C286">
        <v>931.4</v>
      </c>
      <c r="D286">
        <v>15746.3388945322</v>
      </c>
      <c r="E286">
        <v>105.9</v>
      </c>
      <c r="F286">
        <v>54.58</v>
      </c>
      <c r="G286">
        <v>984</v>
      </c>
      <c r="H286">
        <v>4322</v>
      </c>
      <c r="I286">
        <v>0.89100000000000001</v>
      </c>
      <c r="J286" s="242">
        <v>0.10958617933439904</v>
      </c>
    </row>
    <row r="287" spans="1:10" x14ac:dyDescent="0.35">
      <c r="A287" s="6" t="s">
        <v>179</v>
      </c>
      <c r="B287">
        <v>2015</v>
      </c>
      <c r="C287">
        <v>1049.5999999999999</v>
      </c>
      <c r="D287">
        <v>18584.026336573512</v>
      </c>
      <c r="E287">
        <v>5.6</v>
      </c>
      <c r="F287">
        <v>72.86</v>
      </c>
      <c r="G287">
        <v>444.5</v>
      </c>
      <c r="H287">
        <v>6773</v>
      </c>
      <c r="I287">
        <v>0.42799999999999999</v>
      </c>
      <c r="J287" s="242">
        <v>4.3160404132137509E-2</v>
      </c>
    </row>
    <row r="288" spans="1:10" x14ac:dyDescent="0.35">
      <c r="A288" s="6" t="s">
        <v>48</v>
      </c>
      <c r="B288">
        <v>2015</v>
      </c>
      <c r="C288">
        <v>2131</v>
      </c>
      <c r="D288">
        <v>34172.132957958689</v>
      </c>
      <c r="E288">
        <v>172.9</v>
      </c>
      <c r="F288">
        <v>223.83</v>
      </c>
      <c r="G288">
        <v>975</v>
      </c>
      <c r="H288">
        <v>21373</v>
      </c>
      <c r="I288">
        <v>0.376</v>
      </c>
      <c r="J288" s="242">
        <v>3.0642750373692244E-2</v>
      </c>
    </row>
    <row r="289" spans="1:10" x14ac:dyDescent="0.35">
      <c r="A289" s="6" t="s">
        <v>49</v>
      </c>
      <c r="B289">
        <v>2015</v>
      </c>
      <c r="C289">
        <v>5358.2</v>
      </c>
      <c r="D289">
        <v>111483.7446126367</v>
      </c>
      <c r="E289">
        <v>3025.6</v>
      </c>
      <c r="F289">
        <v>534.05999999999995</v>
      </c>
      <c r="G289">
        <v>6466.8</v>
      </c>
      <c r="H289">
        <v>30010</v>
      </c>
      <c r="I289">
        <v>0.72299999999999998</v>
      </c>
      <c r="J289" s="242">
        <v>3.2460743612907114E-2</v>
      </c>
    </row>
    <row r="290" spans="1:10" x14ac:dyDescent="0.35">
      <c r="A290" s="6" t="s">
        <v>50</v>
      </c>
      <c r="B290">
        <v>2015</v>
      </c>
      <c r="C290">
        <v>2761.8</v>
      </c>
      <c r="D290">
        <v>38924.795682138523</v>
      </c>
      <c r="E290">
        <v>172.9</v>
      </c>
      <c r="F290">
        <v>259.68</v>
      </c>
      <c r="G290">
        <v>804</v>
      </c>
      <c r="H290">
        <v>25437</v>
      </c>
      <c r="I290">
        <v>0.26100000000000001</v>
      </c>
      <c r="J290" s="242">
        <v>3.5277811595695999E-2</v>
      </c>
    </row>
    <row r="291" spans="1:10" x14ac:dyDescent="0.35">
      <c r="A291" s="6" t="s">
        <v>51</v>
      </c>
      <c r="B291">
        <v>2015</v>
      </c>
      <c r="C291">
        <v>3193.3</v>
      </c>
      <c r="D291">
        <v>95107.051943377897</v>
      </c>
      <c r="E291">
        <v>434.3</v>
      </c>
      <c r="F291">
        <v>308.02999999999997</v>
      </c>
      <c r="G291">
        <v>4327.8999999999996</v>
      </c>
      <c r="H291">
        <v>23041</v>
      </c>
      <c r="I291">
        <v>0.69699999999999995</v>
      </c>
      <c r="J291" s="242">
        <v>4.1520411527676868E-2</v>
      </c>
    </row>
    <row r="292" spans="1:10" x14ac:dyDescent="0.35">
      <c r="A292" s="6" t="s">
        <v>52</v>
      </c>
      <c r="B292">
        <v>2015</v>
      </c>
      <c r="C292">
        <v>29083.8</v>
      </c>
      <c r="D292">
        <v>482301.81282989064</v>
      </c>
      <c r="E292">
        <v>39770.699999999997</v>
      </c>
      <c r="F292">
        <v>1591.4</v>
      </c>
      <c r="G292">
        <v>26799.9</v>
      </c>
      <c r="H292">
        <v>116698</v>
      </c>
      <c r="I292">
        <v>0.75</v>
      </c>
      <c r="J292" s="242">
        <v>3.7420720703366342E-2</v>
      </c>
    </row>
    <row r="293" spans="1:10" x14ac:dyDescent="0.35">
      <c r="A293" s="6" t="s">
        <v>53</v>
      </c>
      <c r="B293">
        <v>2015</v>
      </c>
      <c r="C293">
        <v>1939</v>
      </c>
      <c r="D293">
        <v>42326.298823329285</v>
      </c>
      <c r="E293">
        <v>159.30000000000001</v>
      </c>
      <c r="F293">
        <v>296.85000000000002</v>
      </c>
      <c r="G293">
        <v>1045.2</v>
      </c>
      <c r="H293">
        <v>23911</v>
      </c>
      <c r="I293">
        <v>0.33</v>
      </c>
      <c r="J293" s="242">
        <v>3.5712672351916643E-2</v>
      </c>
    </row>
    <row r="294" spans="1:10" x14ac:dyDescent="0.35">
      <c r="A294" s="6" t="s">
        <v>54</v>
      </c>
      <c r="B294">
        <v>2015</v>
      </c>
      <c r="C294">
        <v>1913.3</v>
      </c>
      <c r="D294">
        <v>36393.526081895507</v>
      </c>
      <c r="E294">
        <v>862.7</v>
      </c>
      <c r="F294">
        <v>180.49</v>
      </c>
      <c r="G294">
        <v>1820.7</v>
      </c>
      <c r="H294">
        <v>12949</v>
      </c>
      <c r="I294">
        <v>0.75</v>
      </c>
      <c r="J294" s="242">
        <v>4.1983624117209073E-2</v>
      </c>
    </row>
    <row r="295" spans="1:10" x14ac:dyDescent="0.35">
      <c r="A295" s="6" t="s">
        <v>55</v>
      </c>
      <c r="B295">
        <v>2015</v>
      </c>
      <c r="C295">
        <v>10465.4</v>
      </c>
      <c r="D295">
        <v>189925.3349978129</v>
      </c>
      <c r="E295">
        <v>1121.2</v>
      </c>
      <c r="F295">
        <v>1475.78</v>
      </c>
      <c r="G295">
        <v>3822.1</v>
      </c>
      <c r="H295">
        <v>144064</v>
      </c>
      <c r="I295">
        <v>0.188</v>
      </c>
      <c r="J295" s="242">
        <v>2.7908210876867002E-2</v>
      </c>
    </row>
    <row r="296" spans="1:10" x14ac:dyDescent="0.35">
      <c r="A296" s="6" t="s">
        <v>180</v>
      </c>
      <c r="B296">
        <v>2015</v>
      </c>
      <c r="C296">
        <v>743.2</v>
      </c>
      <c r="D296">
        <v>5710.5378386391258</v>
      </c>
      <c r="E296">
        <v>472.2</v>
      </c>
      <c r="F296">
        <v>33.03</v>
      </c>
      <c r="G296">
        <v>750.6</v>
      </c>
      <c r="H296">
        <v>2637</v>
      </c>
      <c r="I296">
        <v>1</v>
      </c>
      <c r="J296" s="242">
        <v>7.195458729671679E-2</v>
      </c>
    </row>
    <row r="297" spans="1:10" x14ac:dyDescent="0.35">
      <c r="A297" s="6" t="s">
        <v>56</v>
      </c>
      <c r="B297">
        <v>2015</v>
      </c>
      <c r="C297">
        <v>1263.8</v>
      </c>
      <c r="D297">
        <v>26353.771570595381</v>
      </c>
      <c r="E297">
        <v>250.5</v>
      </c>
      <c r="F297">
        <v>147.59</v>
      </c>
      <c r="G297">
        <v>855.9</v>
      </c>
      <c r="H297">
        <v>11242</v>
      </c>
      <c r="I297">
        <v>0.52300000000000002</v>
      </c>
      <c r="J297" s="242">
        <v>4.0812041441949456E-2</v>
      </c>
    </row>
    <row r="298" spans="1:10" x14ac:dyDescent="0.35">
      <c r="A298" s="6" t="s">
        <v>57</v>
      </c>
      <c r="B298">
        <v>2015</v>
      </c>
      <c r="C298">
        <v>3085.9</v>
      </c>
      <c r="D298">
        <v>74446.469831591734</v>
      </c>
      <c r="E298">
        <v>1128.8</v>
      </c>
      <c r="F298">
        <v>190.19</v>
      </c>
      <c r="G298">
        <v>3593.5</v>
      </c>
      <c r="H298">
        <v>14812</v>
      </c>
      <c r="I298">
        <v>0.876</v>
      </c>
      <c r="J298" s="242">
        <v>5.7022796654563876E-2</v>
      </c>
    </row>
    <row r="299" spans="1:10" x14ac:dyDescent="0.35">
      <c r="A299" s="6" t="s">
        <v>58</v>
      </c>
      <c r="B299">
        <v>2015</v>
      </c>
      <c r="C299">
        <v>1606.2</v>
      </c>
      <c r="D299">
        <v>24895.053872904009</v>
      </c>
      <c r="E299">
        <v>369.9</v>
      </c>
      <c r="F299">
        <v>141.88</v>
      </c>
      <c r="G299">
        <v>2188.8000000000002</v>
      </c>
      <c r="H299">
        <v>7946</v>
      </c>
      <c r="I299">
        <v>0.72899999999999998</v>
      </c>
      <c r="J299" s="242">
        <v>8.5389042739187626E-2</v>
      </c>
    </row>
    <row r="300" spans="1:10" x14ac:dyDescent="0.35">
      <c r="A300" s="6" t="s">
        <v>59</v>
      </c>
      <c r="B300">
        <v>2015</v>
      </c>
      <c r="C300">
        <v>10572</v>
      </c>
      <c r="D300">
        <v>150494.97139732685</v>
      </c>
      <c r="E300">
        <v>329.1</v>
      </c>
      <c r="F300">
        <v>1327.3</v>
      </c>
      <c r="G300">
        <v>2476.4</v>
      </c>
      <c r="H300">
        <v>79487</v>
      </c>
      <c r="I300">
        <v>0.247</v>
      </c>
      <c r="J300" s="242">
        <v>1.7331647805737607E-2</v>
      </c>
    </row>
    <row r="301" spans="1:10" x14ac:dyDescent="0.35">
      <c r="A301" s="6" t="s">
        <v>60</v>
      </c>
      <c r="B301">
        <v>2015</v>
      </c>
      <c r="C301">
        <v>7208.6</v>
      </c>
      <c r="D301">
        <v>151084.54129744836</v>
      </c>
      <c r="E301">
        <v>1435.2</v>
      </c>
      <c r="F301">
        <v>791.45</v>
      </c>
      <c r="G301">
        <v>6735.7</v>
      </c>
      <c r="H301">
        <v>69212</v>
      </c>
      <c r="I301">
        <v>0.52100000000000002</v>
      </c>
      <c r="J301" s="242">
        <v>4.2143126333892451E-2</v>
      </c>
    </row>
    <row r="302" spans="1:10" x14ac:dyDescent="0.35">
      <c r="A302" s="6" t="s">
        <v>61</v>
      </c>
      <c r="B302">
        <v>2015</v>
      </c>
      <c r="C302">
        <v>4043.4</v>
      </c>
      <c r="D302">
        <v>61706.679078007292</v>
      </c>
      <c r="E302">
        <v>1195.7</v>
      </c>
      <c r="F302">
        <v>309.51</v>
      </c>
      <c r="G302">
        <v>3964</v>
      </c>
      <c r="H302">
        <v>24723</v>
      </c>
      <c r="I302">
        <v>0.75600000000000001</v>
      </c>
      <c r="J302" s="242">
        <v>4.0587430294529415E-2</v>
      </c>
    </row>
    <row r="303" spans="1:10" x14ac:dyDescent="0.35">
      <c r="A303" s="6" t="s">
        <v>62</v>
      </c>
      <c r="B303">
        <v>2015</v>
      </c>
      <c r="C303">
        <v>1977.9</v>
      </c>
      <c r="D303">
        <v>19940.616681166463</v>
      </c>
      <c r="E303">
        <v>1779.4</v>
      </c>
      <c r="F303">
        <v>136.53</v>
      </c>
      <c r="G303">
        <v>956.9</v>
      </c>
      <c r="H303">
        <v>12733</v>
      </c>
      <c r="I303">
        <v>0.48</v>
      </c>
      <c r="J303" s="242">
        <v>3.4997049414541813E-2</v>
      </c>
    </row>
    <row r="304" spans="1:10" x14ac:dyDescent="0.35">
      <c r="A304" s="6" t="s">
        <v>63</v>
      </c>
      <c r="B304">
        <v>2015</v>
      </c>
      <c r="C304">
        <v>12276.6</v>
      </c>
      <c r="D304">
        <v>211398.82299125151</v>
      </c>
      <c r="E304">
        <v>258.10000000000002</v>
      </c>
      <c r="F304">
        <v>1388.68</v>
      </c>
      <c r="G304">
        <v>3390.6</v>
      </c>
      <c r="H304">
        <v>114610</v>
      </c>
      <c r="I304">
        <v>0.223</v>
      </c>
      <c r="J304" s="242">
        <v>2.1612924895502279E-2</v>
      </c>
    </row>
    <row r="305" spans="1:10" x14ac:dyDescent="0.35">
      <c r="A305" s="6" t="s">
        <v>64</v>
      </c>
      <c r="B305">
        <v>2015</v>
      </c>
      <c r="C305">
        <v>3523.5</v>
      </c>
      <c r="D305">
        <v>64880.591186877282</v>
      </c>
      <c r="E305">
        <v>572.4</v>
      </c>
      <c r="F305">
        <v>231.28</v>
      </c>
      <c r="G305">
        <v>3915.2</v>
      </c>
      <c r="H305">
        <v>18067</v>
      </c>
      <c r="I305">
        <v>0.74399999999999999</v>
      </c>
      <c r="J305" s="242">
        <v>3.1853350159812395E-2</v>
      </c>
    </row>
    <row r="306" spans="1:10" x14ac:dyDescent="0.35">
      <c r="A306" s="6" t="s">
        <v>65</v>
      </c>
      <c r="B306">
        <v>2015</v>
      </c>
      <c r="C306">
        <v>3483.3</v>
      </c>
      <c r="D306">
        <v>57996.494596111792</v>
      </c>
      <c r="E306">
        <v>2614.6</v>
      </c>
      <c r="F306">
        <v>313.8</v>
      </c>
      <c r="G306">
        <v>3531.3</v>
      </c>
      <c r="H306">
        <v>20149</v>
      </c>
      <c r="I306">
        <v>0.79200000000000004</v>
      </c>
      <c r="J306" s="242">
        <v>4.9580152558865824E-2</v>
      </c>
    </row>
    <row r="307" spans="1:10" x14ac:dyDescent="0.35">
      <c r="A307" s="6" t="s">
        <v>66</v>
      </c>
      <c r="B307">
        <v>2015</v>
      </c>
      <c r="C307">
        <v>688</v>
      </c>
      <c r="D307">
        <v>5552.4660755771565</v>
      </c>
      <c r="E307">
        <v>655.7</v>
      </c>
      <c r="F307">
        <v>27.55</v>
      </c>
      <c r="G307">
        <v>407.5</v>
      </c>
      <c r="H307">
        <v>2187</v>
      </c>
      <c r="I307">
        <v>0.84299999999999997</v>
      </c>
      <c r="J307" s="242">
        <v>3.8707435719249506E-2</v>
      </c>
    </row>
    <row r="308" spans="1:10" x14ac:dyDescent="0.35">
      <c r="A308" s="6" t="s">
        <v>67</v>
      </c>
      <c r="B308">
        <v>2015</v>
      </c>
      <c r="C308">
        <v>538.29999999999995</v>
      </c>
      <c r="D308">
        <v>9166.5602238153097</v>
      </c>
      <c r="E308">
        <v>372.5</v>
      </c>
      <c r="F308">
        <v>28.01</v>
      </c>
      <c r="G308">
        <v>373.9</v>
      </c>
      <c r="H308">
        <v>2079</v>
      </c>
      <c r="I308">
        <v>0.99199999999999999</v>
      </c>
      <c r="J308" s="242">
        <v>2.4186766239445663E-2</v>
      </c>
    </row>
    <row r="309" spans="1:10" x14ac:dyDescent="0.35">
      <c r="A309" s="6" t="s">
        <v>68</v>
      </c>
      <c r="B309">
        <v>2015</v>
      </c>
      <c r="C309">
        <v>1492.8</v>
      </c>
      <c r="D309">
        <v>18149.774991494531</v>
      </c>
      <c r="E309">
        <v>110.2</v>
      </c>
      <c r="F309">
        <v>114.03</v>
      </c>
      <c r="G309">
        <v>632</v>
      </c>
      <c r="H309">
        <v>9549</v>
      </c>
      <c r="I309">
        <v>0.46200000000000002</v>
      </c>
      <c r="J309" s="242">
        <v>2.2726052261328119E-2</v>
      </c>
    </row>
    <row r="310" spans="1:10" x14ac:dyDescent="0.35">
      <c r="A310" s="6" t="s">
        <v>1</v>
      </c>
      <c r="B310">
        <v>2016</v>
      </c>
      <c r="C310">
        <v>1128.8</v>
      </c>
      <c r="D310">
        <v>14131.440855309358</v>
      </c>
      <c r="E310">
        <v>236.7</v>
      </c>
      <c r="F310">
        <v>80.040000000000006</v>
      </c>
      <c r="G310">
        <v>887.8</v>
      </c>
      <c r="H310">
        <v>5268</v>
      </c>
      <c r="I310">
        <v>0.78200000000000003</v>
      </c>
      <c r="J310" s="242">
        <v>3.8564745079653254E-2</v>
      </c>
    </row>
    <row r="311" spans="1:10" x14ac:dyDescent="0.35">
      <c r="A311" s="6" t="s">
        <v>173</v>
      </c>
      <c r="B311">
        <v>2016</v>
      </c>
      <c r="C311">
        <v>4563.6000000000004</v>
      </c>
      <c r="D311">
        <v>80905.258635670165</v>
      </c>
      <c r="E311">
        <v>167.9</v>
      </c>
      <c r="F311">
        <v>591.57000000000005</v>
      </c>
      <c r="G311">
        <v>1334.9</v>
      </c>
      <c r="H311">
        <v>53784</v>
      </c>
      <c r="I311">
        <v>0.186</v>
      </c>
      <c r="J311" s="242">
        <v>1.4984794825400565E-2</v>
      </c>
    </row>
    <row r="312" spans="1:10" x14ac:dyDescent="0.35">
      <c r="A312" s="6" t="s">
        <v>2</v>
      </c>
      <c r="B312">
        <v>2016</v>
      </c>
      <c r="C312">
        <v>21226.3</v>
      </c>
      <c r="D312">
        <v>344382.04112410703</v>
      </c>
      <c r="E312">
        <v>3044.8</v>
      </c>
      <c r="F312">
        <v>2408.39</v>
      </c>
      <c r="G312">
        <v>7740</v>
      </c>
      <c r="H312">
        <v>200669</v>
      </c>
      <c r="I312">
        <v>0.25</v>
      </c>
      <c r="J312" s="242">
        <v>2.6869540009550382E-2</v>
      </c>
    </row>
    <row r="313" spans="1:10" x14ac:dyDescent="0.35">
      <c r="A313" s="6" t="s">
        <v>3</v>
      </c>
      <c r="B313">
        <v>2016</v>
      </c>
      <c r="C313">
        <v>56160.6</v>
      </c>
      <c r="D313">
        <v>1919979.2762930137</v>
      </c>
      <c r="E313">
        <v>18387.599999999999</v>
      </c>
      <c r="F313">
        <v>7481.74</v>
      </c>
      <c r="G313">
        <v>74933.2</v>
      </c>
      <c r="H313">
        <v>463377</v>
      </c>
      <c r="I313">
        <v>0.67600000000000005</v>
      </c>
      <c r="J313" s="242">
        <v>2.4810268037897921E-2</v>
      </c>
    </row>
    <row r="314" spans="1:10" x14ac:dyDescent="0.35">
      <c r="A314" s="6" t="s">
        <v>174</v>
      </c>
      <c r="B314">
        <v>2016</v>
      </c>
      <c r="C314">
        <v>60888.9</v>
      </c>
      <c r="D314">
        <v>1550665.6454471485</v>
      </c>
      <c r="E314">
        <v>29679.9</v>
      </c>
      <c r="F314">
        <v>5393.57</v>
      </c>
      <c r="G314">
        <v>68872.399999999994</v>
      </c>
      <c r="H314">
        <v>420351</v>
      </c>
      <c r="I314">
        <v>0.68</v>
      </c>
      <c r="J314" s="242">
        <v>3.4254992753480012E-2</v>
      </c>
    </row>
    <row r="315" spans="1:10" x14ac:dyDescent="0.35">
      <c r="A315" s="6" t="s">
        <v>4</v>
      </c>
      <c r="B315">
        <v>2016</v>
      </c>
      <c r="C315">
        <v>853.6</v>
      </c>
      <c r="D315">
        <v>14609.365020462526</v>
      </c>
      <c r="E315">
        <v>375.9</v>
      </c>
      <c r="F315">
        <v>27.21</v>
      </c>
      <c r="G315">
        <v>802.1</v>
      </c>
      <c r="H315">
        <v>1807</v>
      </c>
      <c r="I315">
        <v>1</v>
      </c>
      <c r="J315" s="242">
        <v>0.12532316035058949</v>
      </c>
    </row>
    <row r="316" spans="1:10" x14ac:dyDescent="0.35">
      <c r="A316" s="6" t="s">
        <v>5</v>
      </c>
      <c r="B316">
        <v>2016</v>
      </c>
      <c r="C316">
        <v>2188.9</v>
      </c>
      <c r="D316">
        <v>55187.80701900956</v>
      </c>
      <c r="E316">
        <v>95.7</v>
      </c>
      <c r="F316">
        <v>281.20999999999998</v>
      </c>
      <c r="G316">
        <v>1086</v>
      </c>
      <c r="H316">
        <v>24544</v>
      </c>
      <c r="I316">
        <v>0.23799999999999999</v>
      </c>
      <c r="J316" s="242">
        <v>2.1177835799245755E-2</v>
      </c>
    </row>
    <row r="317" spans="1:10" x14ac:dyDescent="0.35">
      <c r="A317" s="6" t="s">
        <v>6</v>
      </c>
      <c r="B317">
        <v>2016</v>
      </c>
      <c r="C317">
        <v>1616.4</v>
      </c>
      <c r="D317">
        <v>16927.112824555032</v>
      </c>
      <c r="E317">
        <v>379.7</v>
      </c>
      <c r="F317">
        <v>51.16</v>
      </c>
      <c r="G317">
        <v>984</v>
      </c>
      <c r="H317">
        <v>3837</v>
      </c>
      <c r="I317">
        <v>0.998</v>
      </c>
      <c r="J317" s="242">
        <v>6.6062955289714759E-2</v>
      </c>
    </row>
    <row r="318" spans="1:10" x14ac:dyDescent="0.35">
      <c r="A318" s="6" t="s">
        <v>7</v>
      </c>
      <c r="B318">
        <v>2016</v>
      </c>
      <c r="C318">
        <v>1530.8</v>
      </c>
      <c r="D318">
        <v>38123.17995132583</v>
      </c>
      <c r="E318">
        <v>28.5</v>
      </c>
      <c r="F318">
        <v>185.73</v>
      </c>
      <c r="G318">
        <v>877</v>
      </c>
      <c r="H318">
        <v>10554</v>
      </c>
      <c r="I318">
        <v>0.41199999999999998</v>
      </c>
      <c r="J318" s="242">
        <v>2.8398629548294918E-2</v>
      </c>
    </row>
    <row r="319" spans="1:10" x14ac:dyDescent="0.35">
      <c r="A319" s="6" t="s">
        <v>8</v>
      </c>
      <c r="B319">
        <v>2016</v>
      </c>
      <c r="C319">
        <v>1837</v>
      </c>
      <c r="D319">
        <v>21215.486871049761</v>
      </c>
      <c r="E319">
        <v>44.6</v>
      </c>
      <c r="F319">
        <v>123.51</v>
      </c>
      <c r="G319">
        <v>438.4</v>
      </c>
      <c r="H319">
        <v>7681</v>
      </c>
      <c r="I319">
        <v>0.41099999999999998</v>
      </c>
      <c r="J319" s="242">
        <v>3.3842030996169933E-2</v>
      </c>
    </row>
    <row r="320" spans="1:10" x14ac:dyDescent="0.35">
      <c r="A320" s="6" t="s">
        <v>9</v>
      </c>
      <c r="B320">
        <v>2016</v>
      </c>
      <c r="C320">
        <v>1738</v>
      </c>
      <c r="D320">
        <v>24427.621786656979</v>
      </c>
      <c r="E320">
        <v>113.6</v>
      </c>
      <c r="F320">
        <v>140.43</v>
      </c>
      <c r="G320">
        <v>893.6</v>
      </c>
      <c r="H320">
        <v>9622</v>
      </c>
      <c r="I320">
        <v>0.70799999999999996</v>
      </c>
      <c r="J320" s="242">
        <v>3.5178640473751729E-2</v>
      </c>
    </row>
    <row r="321" spans="1:10" x14ac:dyDescent="0.35">
      <c r="A321" s="6" t="s">
        <v>10</v>
      </c>
      <c r="B321">
        <v>2016</v>
      </c>
      <c r="C321">
        <v>29323.5</v>
      </c>
      <c r="D321">
        <v>603459.7574311659</v>
      </c>
      <c r="E321">
        <v>217.7</v>
      </c>
      <c r="F321">
        <v>3456.33</v>
      </c>
      <c r="G321">
        <v>6316</v>
      </c>
      <c r="H321">
        <v>379025</v>
      </c>
      <c r="I321">
        <v>9.0999999999999998E-2</v>
      </c>
      <c r="J321" s="242">
        <v>2.0230667422953298E-2</v>
      </c>
    </row>
    <row r="322" spans="1:10" x14ac:dyDescent="0.35">
      <c r="A322" s="6" t="s">
        <v>11</v>
      </c>
      <c r="B322">
        <v>2016</v>
      </c>
      <c r="C322">
        <v>4714.3999999999996</v>
      </c>
      <c r="D322">
        <v>128002.92570020583</v>
      </c>
      <c r="E322">
        <v>1101.5999999999999</v>
      </c>
      <c r="F322">
        <v>630.95000000000005</v>
      </c>
      <c r="G322">
        <v>4020</v>
      </c>
      <c r="H322">
        <v>32239</v>
      </c>
      <c r="I322">
        <v>0.64600000000000002</v>
      </c>
      <c r="J322" s="242">
        <v>2.3983201371498734E-2</v>
      </c>
    </row>
    <row r="323" spans="1:10" x14ac:dyDescent="0.35">
      <c r="A323" s="6" t="s">
        <v>12</v>
      </c>
      <c r="B323">
        <v>2016</v>
      </c>
      <c r="C323">
        <v>1065.9000000000001</v>
      </c>
      <c r="D323">
        <v>11951.845042741252</v>
      </c>
      <c r="E323">
        <v>104.5</v>
      </c>
      <c r="F323">
        <v>62.72</v>
      </c>
      <c r="G323">
        <v>644.4</v>
      </c>
      <c r="H323">
        <v>4882</v>
      </c>
      <c r="I323">
        <v>0.83099999999999996</v>
      </c>
      <c r="J323" s="242">
        <v>6.3712696305796859E-2</v>
      </c>
    </row>
    <row r="324" spans="1:10" x14ac:dyDescent="0.35">
      <c r="A324" s="6" t="s">
        <v>13</v>
      </c>
      <c r="B324">
        <v>2016</v>
      </c>
      <c r="C324">
        <v>3366</v>
      </c>
      <c r="D324">
        <v>64059.48114444848</v>
      </c>
      <c r="E324">
        <v>564</v>
      </c>
      <c r="F324">
        <v>250.57</v>
      </c>
      <c r="G324">
        <v>2741.4</v>
      </c>
      <c r="H324">
        <v>24894</v>
      </c>
      <c r="I324">
        <v>0.56899999999999995</v>
      </c>
      <c r="J324" s="242">
        <v>4.1935837074345811E-2</v>
      </c>
    </row>
    <row r="325" spans="1:10" x14ac:dyDescent="0.35">
      <c r="A325" s="6" t="s">
        <v>14</v>
      </c>
      <c r="B325">
        <v>2016</v>
      </c>
      <c r="C325">
        <v>264</v>
      </c>
      <c r="D325">
        <v>2424.6063172296886</v>
      </c>
      <c r="E325">
        <v>63.4</v>
      </c>
      <c r="F325">
        <v>27.06</v>
      </c>
      <c r="G325">
        <v>133.6</v>
      </c>
      <c r="H325">
        <v>756</v>
      </c>
      <c r="I325">
        <v>1</v>
      </c>
      <c r="J325" s="242">
        <v>1.4886303543098953E-2</v>
      </c>
    </row>
    <row r="326" spans="1:10" x14ac:dyDescent="0.35">
      <c r="A326" s="6" t="s">
        <v>15</v>
      </c>
      <c r="B326">
        <v>2016</v>
      </c>
      <c r="C326">
        <v>1052</v>
      </c>
      <c r="D326">
        <v>22288.325356338541</v>
      </c>
      <c r="E326">
        <v>201.4</v>
      </c>
      <c r="F326">
        <v>73.459999999999994</v>
      </c>
      <c r="G326">
        <v>905.2</v>
      </c>
      <c r="H326">
        <v>5509</v>
      </c>
      <c r="I326">
        <v>1</v>
      </c>
      <c r="J326" s="242">
        <v>4.820976175916334E-2</v>
      </c>
    </row>
    <row r="327" spans="1:10" x14ac:dyDescent="0.35">
      <c r="A327" s="6" t="s">
        <v>16</v>
      </c>
      <c r="B327">
        <v>2016</v>
      </c>
      <c r="C327">
        <v>17660.8</v>
      </c>
      <c r="D327">
        <v>412379.06745877222</v>
      </c>
      <c r="E327">
        <v>11077.6</v>
      </c>
      <c r="F327">
        <v>1022.98</v>
      </c>
      <c r="G327">
        <v>26992.7</v>
      </c>
      <c r="H327">
        <v>102548</v>
      </c>
      <c r="I327">
        <v>0.77400000000000002</v>
      </c>
      <c r="J327" s="242">
        <v>4.696447712171934E-2</v>
      </c>
    </row>
    <row r="328" spans="1:10" x14ac:dyDescent="0.35">
      <c r="A328" s="6" t="s">
        <v>75</v>
      </c>
      <c r="B328">
        <v>2016</v>
      </c>
      <c r="C328">
        <v>11777.9</v>
      </c>
      <c r="D328">
        <v>258386.36444557449</v>
      </c>
      <c r="E328">
        <v>1925.8</v>
      </c>
      <c r="F328">
        <v>680.03</v>
      </c>
      <c r="G328">
        <v>13310.5</v>
      </c>
      <c r="H328">
        <v>58588</v>
      </c>
      <c r="I328">
        <v>0.63800000000000001</v>
      </c>
      <c r="J328" s="242">
        <v>3.8165842943437639E-2</v>
      </c>
    </row>
    <row r="329" spans="1:10" x14ac:dyDescent="0.35">
      <c r="A329" s="6" t="s">
        <v>17</v>
      </c>
      <c r="B329">
        <v>2016</v>
      </c>
      <c r="C329">
        <v>2021.2</v>
      </c>
      <c r="D329">
        <v>29269.79371957864</v>
      </c>
      <c r="E329">
        <v>34</v>
      </c>
      <c r="F329">
        <v>155.56</v>
      </c>
      <c r="G329">
        <v>826.7</v>
      </c>
      <c r="H329">
        <v>14964</v>
      </c>
      <c r="I329">
        <v>0.39200000000000002</v>
      </c>
      <c r="J329" s="242">
        <v>3.6428964983646533E-2</v>
      </c>
    </row>
    <row r="330" spans="1:10" x14ac:dyDescent="0.35">
      <c r="A330" s="6" t="s">
        <v>18</v>
      </c>
      <c r="B330">
        <v>2016</v>
      </c>
      <c r="C330">
        <v>987.2</v>
      </c>
      <c r="D330">
        <v>11682.354576098802</v>
      </c>
      <c r="E330">
        <v>342.1</v>
      </c>
      <c r="F330">
        <v>70.94</v>
      </c>
      <c r="G330">
        <v>742.5</v>
      </c>
      <c r="H330">
        <v>5230</v>
      </c>
      <c r="I330">
        <v>0.745</v>
      </c>
      <c r="J330" s="242">
        <v>5.1020681167563031E-2</v>
      </c>
    </row>
    <row r="331" spans="1:10" x14ac:dyDescent="0.35">
      <c r="A331" s="6" t="s">
        <v>19</v>
      </c>
      <c r="B331">
        <v>2016</v>
      </c>
      <c r="C331">
        <v>2172.1999999999998</v>
      </c>
      <c r="D331">
        <v>29498.774937885941</v>
      </c>
      <c r="E331">
        <v>192.9</v>
      </c>
      <c r="F331">
        <v>207.65</v>
      </c>
      <c r="G331">
        <v>496.3</v>
      </c>
      <c r="H331">
        <v>19731</v>
      </c>
      <c r="I331">
        <v>0.247</v>
      </c>
      <c r="J331" s="242">
        <v>3.4498374887217589E-2</v>
      </c>
    </row>
    <row r="332" spans="1:10" x14ac:dyDescent="0.35">
      <c r="A332" s="6" t="s">
        <v>20</v>
      </c>
      <c r="B332">
        <v>2016</v>
      </c>
      <c r="C332">
        <v>1987.6</v>
      </c>
      <c r="D332">
        <v>30057.397706744156</v>
      </c>
      <c r="E332">
        <v>538.70000000000005</v>
      </c>
      <c r="F332">
        <v>97.05</v>
      </c>
      <c r="G332">
        <v>1595.6</v>
      </c>
      <c r="H332">
        <v>8888</v>
      </c>
      <c r="I332">
        <v>0.63</v>
      </c>
      <c r="J332" s="242">
        <v>4.3660420937665145E-2</v>
      </c>
    </row>
    <row r="333" spans="1:10" x14ac:dyDescent="0.35">
      <c r="A333" s="6" t="s">
        <v>21</v>
      </c>
      <c r="B333">
        <v>2016</v>
      </c>
      <c r="C333">
        <v>3056.5</v>
      </c>
      <c r="D333">
        <v>53512.851528030027</v>
      </c>
      <c r="E333">
        <v>791.1</v>
      </c>
      <c r="F333">
        <v>150.43</v>
      </c>
      <c r="G333">
        <v>3631.9</v>
      </c>
      <c r="H333">
        <v>12554</v>
      </c>
      <c r="I333">
        <v>0.749</v>
      </c>
      <c r="J333" s="242">
        <v>5.7496619531088998E-2</v>
      </c>
    </row>
    <row r="334" spans="1:10" x14ac:dyDescent="0.35">
      <c r="A334" s="6" t="s">
        <v>22</v>
      </c>
      <c r="B334">
        <v>2016</v>
      </c>
      <c r="C334">
        <v>3085.8</v>
      </c>
      <c r="D334">
        <v>65621.504231020706</v>
      </c>
      <c r="E334">
        <v>856.7</v>
      </c>
      <c r="F334">
        <v>169.85</v>
      </c>
      <c r="G334">
        <v>3994.9</v>
      </c>
      <c r="H334">
        <v>16045</v>
      </c>
      <c r="I334">
        <v>0.78800000000000003</v>
      </c>
      <c r="J334" s="242">
        <v>5.4550593555681183E-2</v>
      </c>
    </row>
    <row r="335" spans="1:10" x14ac:dyDescent="0.35">
      <c r="A335" s="6" t="s">
        <v>23</v>
      </c>
      <c r="B335">
        <v>2016</v>
      </c>
      <c r="C335">
        <v>897.3</v>
      </c>
      <c r="D335">
        <v>19655.160032207288</v>
      </c>
      <c r="E335">
        <v>81.5</v>
      </c>
      <c r="F335">
        <v>66.28</v>
      </c>
      <c r="G335">
        <v>920.3</v>
      </c>
      <c r="H335">
        <v>5804</v>
      </c>
      <c r="I335">
        <v>0.79600000000000004</v>
      </c>
      <c r="J335" s="242">
        <v>4.3675670411802585E-2</v>
      </c>
    </row>
    <row r="336" spans="1:10" x14ac:dyDescent="0.35">
      <c r="A336" s="6" t="s">
        <v>24</v>
      </c>
      <c r="B336">
        <v>2016</v>
      </c>
      <c r="C336">
        <v>2333.8000000000002</v>
      </c>
      <c r="D336">
        <v>57646.044885821524</v>
      </c>
      <c r="E336">
        <v>288.39999999999998</v>
      </c>
      <c r="F336">
        <v>365.98</v>
      </c>
      <c r="G336">
        <v>1472</v>
      </c>
      <c r="H336">
        <v>22690</v>
      </c>
      <c r="I336">
        <v>0.52400000000000002</v>
      </c>
      <c r="J336" s="242">
        <v>2.2580079122001044E-2</v>
      </c>
    </row>
    <row r="337" spans="1:10" x14ac:dyDescent="0.35">
      <c r="A337" s="6" t="s">
        <v>25</v>
      </c>
      <c r="B337">
        <v>2016</v>
      </c>
      <c r="C337">
        <v>748.1</v>
      </c>
      <c r="D337">
        <v>12247.791880130766</v>
      </c>
      <c r="E337">
        <v>69.2</v>
      </c>
      <c r="F337">
        <v>47.59</v>
      </c>
      <c r="G337">
        <v>689.1</v>
      </c>
      <c r="H337">
        <v>3210</v>
      </c>
      <c r="I337">
        <v>0.87</v>
      </c>
      <c r="J337" s="242">
        <v>4.4874367825319179E-2</v>
      </c>
    </row>
    <row r="338" spans="1:10" x14ac:dyDescent="0.35">
      <c r="A338" s="6" t="s">
        <v>26</v>
      </c>
      <c r="B338">
        <v>2016</v>
      </c>
      <c r="C338">
        <v>5793.9</v>
      </c>
      <c r="D338">
        <v>98546.239100133185</v>
      </c>
      <c r="E338">
        <v>675.3</v>
      </c>
      <c r="F338">
        <v>612.47</v>
      </c>
      <c r="G338">
        <v>4441.8999999999996</v>
      </c>
      <c r="H338">
        <v>51473</v>
      </c>
      <c r="I338">
        <v>0.51200000000000001</v>
      </c>
      <c r="J338" s="242">
        <v>3.2931342224082817E-2</v>
      </c>
    </row>
    <row r="339" spans="1:10" x14ac:dyDescent="0.35">
      <c r="A339" s="6" t="s">
        <v>27</v>
      </c>
      <c r="B339">
        <v>2016</v>
      </c>
      <c r="C339">
        <v>4649.2</v>
      </c>
      <c r="D339">
        <v>88640.37037462162</v>
      </c>
      <c r="E339">
        <v>220</v>
      </c>
      <c r="F339">
        <v>509.52</v>
      </c>
      <c r="G339">
        <v>1627.1</v>
      </c>
      <c r="H339">
        <v>55684</v>
      </c>
      <c r="I339">
        <v>0.19600000000000001</v>
      </c>
      <c r="J339" s="242">
        <v>2.5095586355603456E-2</v>
      </c>
    </row>
    <row r="340" spans="1:10" x14ac:dyDescent="0.35">
      <c r="A340" s="6" t="s">
        <v>28</v>
      </c>
      <c r="B340">
        <v>2016</v>
      </c>
      <c r="C340">
        <v>636.79999999999995</v>
      </c>
      <c r="D340">
        <v>15209.989531904588</v>
      </c>
      <c r="E340">
        <v>17.5</v>
      </c>
      <c r="F340">
        <v>24.2</v>
      </c>
      <c r="G340">
        <v>646.79999999999995</v>
      </c>
      <c r="H340">
        <v>2311</v>
      </c>
      <c r="I340">
        <v>0.85699999999999998</v>
      </c>
      <c r="J340" s="242">
        <v>5.3681474342124301E-2</v>
      </c>
    </row>
    <row r="341" spans="1:10" x14ac:dyDescent="0.35">
      <c r="A341" s="6" t="s">
        <v>29</v>
      </c>
      <c r="B341">
        <v>2016</v>
      </c>
      <c r="C341">
        <v>12721.2</v>
      </c>
      <c r="D341">
        <v>280599.08707276912</v>
      </c>
      <c r="E341">
        <v>5021.6000000000004</v>
      </c>
      <c r="F341">
        <v>1239.71</v>
      </c>
      <c r="G341">
        <v>13101.6</v>
      </c>
      <c r="H341">
        <v>102879</v>
      </c>
      <c r="I341">
        <v>0.628</v>
      </c>
      <c r="J341" s="242">
        <v>3.8441658641256211E-2</v>
      </c>
    </row>
    <row r="342" spans="1:10" x14ac:dyDescent="0.35">
      <c r="A342" s="6" t="s">
        <v>30</v>
      </c>
      <c r="B342">
        <v>2016</v>
      </c>
      <c r="C342">
        <v>913.9</v>
      </c>
      <c r="D342">
        <v>27102.530086451145</v>
      </c>
      <c r="E342">
        <v>164.4</v>
      </c>
      <c r="F342">
        <v>99.99</v>
      </c>
      <c r="G342">
        <v>954.4</v>
      </c>
      <c r="H342">
        <v>6352</v>
      </c>
      <c r="I342">
        <v>0.78700000000000003</v>
      </c>
      <c r="J342" s="242">
        <v>3.6164064356397831E-2</v>
      </c>
    </row>
    <row r="343" spans="1:10" x14ac:dyDescent="0.35">
      <c r="A343" s="6" t="s">
        <v>175</v>
      </c>
      <c r="B343">
        <v>2016</v>
      </c>
      <c r="C343">
        <v>6921.4</v>
      </c>
      <c r="D343">
        <v>176249.02379150016</v>
      </c>
      <c r="E343">
        <v>340.4</v>
      </c>
      <c r="F343">
        <v>1022.5</v>
      </c>
      <c r="G343">
        <v>4598.6000000000004</v>
      </c>
      <c r="H343">
        <v>85529</v>
      </c>
      <c r="I343">
        <v>0.33300000000000002</v>
      </c>
      <c r="J343" s="242">
        <v>2.8353962091098861E-2</v>
      </c>
    </row>
    <row r="344" spans="1:10" x14ac:dyDescent="0.35">
      <c r="A344" s="6" t="s">
        <v>31</v>
      </c>
      <c r="B344">
        <v>2016</v>
      </c>
      <c r="C344">
        <v>1044.7</v>
      </c>
      <c r="D344">
        <v>24679.038300762804</v>
      </c>
      <c r="E344">
        <v>61</v>
      </c>
      <c r="F344">
        <v>107.24</v>
      </c>
      <c r="G344">
        <v>823.4</v>
      </c>
      <c r="H344">
        <v>7602</v>
      </c>
      <c r="I344">
        <v>0.69099999999999995</v>
      </c>
      <c r="J344" s="242">
        <v>3.4624489855198767E-2</v>
      </c>
    </row>
    <row r="345" spans="1:10" x14ac:dyDescent="0.35">
      <c r="A345" s="6" t="s">
        <v>32</v>
      </c>
      <c r="B345">
        <v>2016</v>
      </c>
      <c r="C345">
        <v>685.9</v>
      </c>
      <c r="D345">
        <v>13735.56821697542</v>
      </c>
      <c r="E345">
        <v>98.3</v>
      </c>
      <c r="F345">
        <v>24.37</v>
      </c>
      <c r="G345">
        <v>1111.7</v>
      </c>
      <c r="H345">
        <v>3515</v>
      </c>
      <c r="I345">
        <v>0.97699999999999998</v>
      </c>
      <c r="J345" s="242">
        <v>6.4083014096031635E-2</v>
      </c>
    </row>
    <row r="346" spans="1:10" x14ac:dyDescent="0.35">
      <c r="A346" s="6" t="s">
        <v>33</v>
      </c>
      <c r="B346">
        <v>2016</v>
      </c>
      <c r="C346">
        <v>5605.9</v>
      </c>
      <c r="D346">
        <v>134706.45088364207</v>
      </c>
      <c r="E346">
        <v>1323.9</v>
      </c>
      <c r="F346">
        <v>604.79</v>
      </c>
      <c r="G346">
        <v>6085.3</v>
      </c>
      <c r="H346">
        <v>56791</v>
      </c>
      <c r="I346">
        <v>0.495</v>
      </c>
      <c r="J346" s="242">
        <v>2.02979587639468E-2</v>
      </c>
    </row>
    <row r="347" spans="1:10" x14ac:dyDescent="0.35">
      <c r="A347" s="6" t="s">
        <v>34</v>
      </c>
      <c r="B347">
        <v>2016</v>
      </c>
      <c r="C347">
        <v>420</v>
      </c>
      <c r="D347">
        <v>3808.0995849376436</v>
      </c>
      <c r="E347">
        <v>87.4</v>
      </c>
      <c r="F347">
        <v>16.940000000000001</v>
      </c>
      <c r="G347">
        <v>461.6</v>
      </c>
      <c r="H347">
        <v>1789</v>
      </c>
      <c r="I347">
        <v>0.93700000000000006</v>
      </c>
      <c r="J347" s="242">
        <v>7.5311067452521238E-2</v>
      </c>
    </row>
    <row r="348" spans="1:10" x14ac:dyDescent="0.35">
      <c r="A348" s="6" t="s">
        <v>35</v>
      </c>
      <c r="B348">
        <v>2016</v>
      </c>
      <c r="C348">
        <v>4036.3</v>
      </c>
      <c r="D348">
        <v>90658.80940888726</v>
      </c>
      <c r="E348">
        <v>1320.9</v>
      </c>
      <c r="F348">
        <v>348.7</v>
      </c>
      <c r="G348">
        <v>4212.7</v>
      </c>
      <c r="H348">
        <v>29370</v>
      </c>
      <c r="I348">
        <v>0.65200000000000002</v>
      </c>
      <c r="J348" s="242">
        <v>3.5684166544908302E-2</v>
      </c>
    </row>
    <row r="349" spans="1:10" x14ac:dyDescent="0.35">
      <c r="A349" s="6" t="s">
        <v>36</v>
      </c>
      <c r="B349">
        <v>2016</v>
      </c>
      <c r="C349">
        <v>617.4</v>
      </c>
      <c r="D349">
        <v>10659.66389756629</v>
      </c>
      <c r="E349">
        <v>578.70000000000005</v>
      </c>
      <c r="F349">
        <v>40.07</v>
      </c>
      <c r="G349">
        <v>623.9</v>
      </c>
      <c r="H349">
        <v>2424</v>
      </c>
      <c r="I349">
        <v>0.99399999999999999</v>
      </c>
      <c r="J349" s="242">
        <v>6.9000000000000006E-2</v>
      </c>
    </row>
    <row r="350" spans="1:10" x14ac:dyDescent="0.35">
      <c r="A350" s="6" t="s">
        <v>37</v>
      </c>
      <c r="B350">
        <v>2016</v>
      </c>
      <c r="C350">
        <v>1095.5999999999999</v>
      </c>
      <c r="D350">
        <v>20204.290945150744</v>
      </c>
      <c r="E350">
        <v>7.8</v>
      </c>
      <c r="F350">
        <v>103.77</v>
      </c>
      <c r="G350">
        <v>481.5</v>
      </c>
      <c r="H350">
        <v>6163</v>
      </c>
      <c r="I350">
        <v>0.54100000000000004</v>
      </c>
      <c r="J350" s="242">
        <v>3.6401944383068714E-2</v>
      </c>
    </row>
    <row r="351" spans="1:10" x14ac:dyDescent="0.35">
      <c r="A351" s="6" t="s">
        <v>176</v>
      </c>
      <c r="B351">
        <v>2016</v>
      </c>
      <c r="C351">
        <v>3926.4</v>
      </c>
      <c r="D351">
        <v>75242.306555030882</v>
      </c>
      <c r="E351">
        <v>171.3</v>
      </c>
      <c r="F351">
        <v>273.47000000000003</v>
      </c>
      <c r="G351">
        <v>2250.6999999999998</v>
      </c>
      <c r="H351">
        <v>14574</v>
      </c>
      <c r="I351">
        <v>0.74</v>
      </c>
      <c r="J351" s="242">
        <v>1.9397972904791339E-2</v>
      </c>
    </row>
    <row r="352" spans="1:10" x14ac:dyDescent="0.35">
      <c r="A352" s="6" t="s">
        <v>38</v>
      </c>
      <c r="B352">
        <v>2016</v>
      </c>
      <c r="C352">
        <v>3605</v>
      </c>
      <c r="D352">
        <v>64882.621776244094</v>
      </c>
      <c r="E352">
        <v>518.1</v>
      </c>
      <c r="F352">
        <v>385.88</v>
      </c>
      <c r="G352">
        <v>2088</v>
      </c>
      <c r="H352">
        <v>24524</v>
      </c>
      <c r="I352">
        <v>0.56899999999999995</v>
      </c>
      <c r="J352" s="242">
        <v>3.5834404590384068E-2</v>
      </c>
    </row>
    <row r="353" spans="1:10" x14ac:dyDescent="0.35">
      <c r="A353" s="6" t="s">
        <v>39</v>
      </c>
      <c r="B353">
        <v>2016</v>
      </c>
      <c r="C353">
        <v>1433.4</v>
      </c>
      <c r="D353">
        <v>18543.740825281508</v>
      </c>
      <c r="E353">
        <v>207.4</v>
      </c>
      <c r="F353">
        <v>86.7</v>
      </c>
      <c r="G353">
        <v>885.6</v>
      </c>
      <c r="H353">
        <v>5231</v>
      </c>
      <c r="I353">
        <v>0.85499999999999998</v>
      </c>
      <c r="J353" s="242">
        <v>4.9426089467478451E-2</v>
      </c>
    </row>
    <row r="354" spans="1:10" x14ac:dyDescent="0.35">
      <c r="A354" s="6" t="s">
        <v>177</v>
      </c>
      <c r="B354">
        <v>2016</v>
      </c>
      <c r="C354">
        <v>898.6</v>
      </c>
      <c r="D354">
        <v>22470.565526092745</v>
      </c>
      <c r="E354">
        <v>150</v>
      </c>
      <c r="F354">
        <v>112.2</v>
      </c>
      <c r="G354">
        <v>905.2</v>
      </c>
      <c r="H354">
        <v>5463</v>
      </c>
      <c r="I354">
        <v>0.60799999999999998</v>
      </c>
      <c r="J354" s="242">
        <v>3.8460855409205352E-2</v>
      </c>
    </row>
    <row r="355" spans="1:10" x14ac:dyDescent="0.35">
      <c r="A355" s="6" t="s">
        <v>178</v>
      </c>
      <c r="B355">
        <v>2016</v>
      </c>
      <c r="C355">
        <v>6429.1</v>
      </c>
      <c r="D355">
        <v>181599.94982879283</v>
      </c>
      <c r="E355">
        <v>521.29999999999995</v>
      </c>
      <c r="F355">
        <v>1016.07</v>
      </c>
      <c r="G355">
        <v>4017.1</v>
      </c>
      <c r="H355">
        <v>100824</v>
      </c>
      <c r="I355">
        <v>0.27200000000000002</v>
      </c>
      <c r="J355" s="242">
        <v>2.6504683200543964E-2</v>
      </c>
    </row>
    <row r="356" spans="1:10" x14ac:dyDescent="0.35">
      <c r="A356" s="6" t="s">
        <v>40</v>
      </c>
      <c r="B356">
        <v>2016</v>
      </c>
      <c r="C356">
        <v>3163.4</v>
      </c>
      <c r="D356">
        <v>82442.427872623797</v>
      </c>
      <c r="E356">
        <v>654.1</v>
      </c>
      <c r="F356">
        <v>440.82</v>
      </c>
      <c r="G356">
        <v>3522.6</v>
      </c>
      <c r="H356">
        <v>29745</v>
      </c>
      <c r="I356">
        <v>0.70799999999999996</v>
      </c>
      <c r="J356" s="242">
        <v>3.513649275964803E-2</v>
      </c>
    </row>
    <row r="357" spans="1:10" x14ac:dyDescent="0.35">
      <c r="A357" s="6" t="s">
        <v>41</v>
      </c>
      <c r="B357">
        <v>2016</v>
      </c>
      <c r="C357">
        <v>1128</v>
      </c>
      <c r="D357">
        <v>38603.290391330665</v>
      </c>
      <c r="E357">
        <v>150.80000000000001</v>
      </c>
      <c r="F357">
        <v>142.76</v>
      </c>
      <c r="G357">
        <v>1469.6</v>
      </c>
      <c r="H357">
        <v>9595</v>
      </c>
      <c r="I357">
        <v>0.749</v>
      </c>
      <c r="J357" s="242">
        <v>3.602685638384976E-2</v>
      </c>
    </row>
    <row r="358" spans="1:10" x14ac:dyDescent="0.35">
      <c r="A358" s="6" t="s">
        <v>42</v>
      </c>
      <c r="B358">
        <v>2016</v>
      </c>
      <c r="C358">
        <v>2365.5</v>
      </c>
      <c r="D358">
        <v>38369.169491463857</v>
      </c>
      <c r="E358">
        <v>630.79999999999995</v>
      </c>
      <c r="F358">
        <v>110.21</v>
      </c>
      <c r="G358">
        <v>2579.1999999999998</v>
      </c>
      <c r="H358">
        <v>10099</v>
      </c>
      <c r="I358">
        <v>0.78800000000000003</v>
      </c>
      <c r="J358" s="242">
        <v>3.3179582224327986E-2</v>
      </c>
    </row>
    <row r="359" spans="1:10" x14ac:dyDescent="0.35">
      <c r="A359" s="6" t="s">
        <v>43</v>
      </c>
      <c r="B359">
        <v>2016</v>
      </c>
      <c r="C359">
        <v>19326.8</v>
      </c>
      <c r="D359">
        <v>349277.78086596442</v>
      </c>
      <c r="E359">
        <v>8143.5</v>
      </c>
      <c r="F359">
        <v>985.79</v>
      </c>
      <c r="G359">
        <v>22313.200000000001</v>
      </c>
      <c r="H359">
        <v>88603</v>
      </c>
      <c r="I359">
        <v>0.76300000000000001</v>
      </c>
      <c r="J359" s="242">
        <v>5.2042756627782766E-2</v>
      </c>
    </row>
    <row r="360" spans="1:10" x14ac:dyDescent="0.35">
      <c r="A360" s="6" t="s">
        <v>44</v>
      </c>
      <c r="B360">
        <v>2016</v>
      </c>
      <c r="C360">
        <v>4283.8999999999996</v>
      </c>
      <c r="D360">
        <v>138363.80039932195</v>
      </c>
      <c r="E360">
        <v>801.7</v>
      </c>
      <c r="F360">
        <v>766.84</v>
      </c>
      <c r="G360">
        <v>3199.9</v>
      </c>
      <c r="H360">
        <v>51930</v>
      </c>
      <c r="I360">
        <v>0.44</v>
      </c>
      <c r="J360" s="242">
        <v>6.9856006706011428E-2</v>
      </c>
    </row>
    <row r="361" spans="1:10" x14ac:dyDescent="0.35">
      <c r="A361" s="6" t="s">
        <v>45</v>
      </c>
      <c r="B361">
        <v>2016</v>
      </c>
      <c r="C361">
        <v>4405.6000000000004</v>
      </c>
      <c r="D361">
        <v>81636.257868264918</v>
      </c>
      <c r="E361">
        <v>704.9</v>
      </c>
      <c r="F361">
        <v>423.73</v>
      </c>
      <c r="G361">
        <v>3627</v>
      </c>
      <c r="H361">
        <v>34853</v>
      </c>
      <c r="I361">
        <v>0.56399999999999995</v>
      </c>
      <c r="J361" s="242">
        <v>4.6402658922896273E-2</v>
      </c>
    </row>
    <row r="362" spans="1:10" x14ac:dyDescent="0.35">
      <c r="A362" s="6" t="s">
        <v>46</v>
      </c>
      <c r="B362">
        <v>2016</v>
      </c>
      <c r="C362">
        <v>1572.4</v>
      </c>
      <c r="D362">
        <v>14400.038881704806</v>
      </c>
      <c r="E362">
        <v>60.2</v>
      </c>
      <c r="F362">
        <v>99.33</v>
      </c>
      <c r="G362">
        <v>483</v>
      </c>
      <c r="H362">
        <v>8428</v>
      </c>
      <c r="I362">
        <v>0.376</v>
      </c>
      <c r="J362" s="242">
        <v>2.7699999999999999E-2</v>
      </c>
    </row>
    <row r="363" spans="1:10" x14ac:dyDescent="0.35">
      <c r="A363" s="6" t="s">
        <v>47</v>
      </c>
      <c r="B363">
        <v>2016</v>
      </c>
      <c r="C363">
        <v>917.9</v>
      </c>
      <c r="D363">
        <v>15493.645959317109</v>
      </c>
      <c r="E363">
        <v>140.4</v>
      </c>
      <c r="F363">
        <v>52.2</v>
      </c>
      <c r="G363">
        <v>972</v>
      </c>
      <c r="H363">
        <v>4283</v>
      </c>
      <c r="I363">
        <v>0.90200000000000002</v>
      </c>
      <c r="J363" s="242">
        <v>9.8130550253133081E-2</v>
      </c>
    </row>
    <row r="364" spans="1:10" x14ac:dyDescent="0.35">
      <c r="A364" s="6" t="s">
        <v>179</v>
      </c>
      <c r="B364">
        <v>2016</v>
      </c>
      <c r="C364">
        <v>993.7</v>
      </c>
      <c r="D364">
        <v>22496.726454292286</v>
      </c>
      <c r="E364">
        <v>3.4</v>
      </c>
      <c r="F364">
        <v>73.97</v>
      </c>
      <c r="G364">
        <v>480.1</v>
      </c>
      <c r="H364">
        <v>6778</v>
      </c>
      <c r="I364">
        <v>0.42799999999999999</v>
      </c>
      <c r="J364" s="242">
        <v>4.5630771911482813E-2</v>
      </c>
    </row>
    <row r="365" spans="1:10" x14ac:dyDescent="0.35">
      <c r="A365" s="6" t="s">
        <v>48</v>
      </c>
      <c r="B365">
        <v>2016</v>
      </c>
      <c r="C365">
        <v>1795.6</v>
      </c>
      <c r="D365">
        <v>44095.002952657705</v>
      </c>
      <c r="E365">
        <v>67.2</v>
      </c>
      <c r="F365">
        <v>240.49</v>
      </c>
      <c r="G365">
        <v>986.3</v>
      </c>
      <c r="H365">
        <v>21433</v>
      </c>
      <c r="I365">
        <v>0.377</v>
      </c>
      <c r="J365" s="242">
        <v>2.6530448410302231E-2</v>
      </c>
    </row>
    <row r="366" spans="1:10" x14ac:dyDescent="0.35">
      <c r="A366" s="6" t="s">
        <v>49</v>
      </c>
      <c r="B366">
        <v>2016</v>
      </c>
      <c r="C366">
        <v>5359.8</v>
      </c>
      <c r="D366">
        <v>115972.34419978205</v>
      </c>
      <c r="E366">
        <v>3440.5</v>
      </c>
      <c r="F366">
        <v>557.63</v>
      </c>
      <c r="G366">
        <v>6510.2</v>
      </c>
      <c r="H366">
        <v>30181</v>
      </c>
      <c r="I366">
        <v>0.72499999999999998</v>
      </c>
      <c r="J366" s="242">
        <v>3.3707664981854506E-2</v>
      </c>
    </row>
    <row r="367" spans="1:10" x14ac:dyDescent="0.35">
      <c r="A367" s="6" t="s">
        <v>50</v>
      </c>
      <c r="B367">
        <v>2016</v>
      </c>
      <c r="C367">
        <v>2526.8000000000002</v>
      </c>
      <c r="D367">
        <v>44857.907942850223</v>
      </c>
      <c r="E367">
        <v>84.2</v>
      </c>
      <c r="F367">
        <v>269.3</v>
      </c>
      <c r="G367">
        <v>818.6</v>
      </c>
      <c r="H367">
        <v>25710</v>
      </c>
      <c r="I367">
        <v>0.26300000000000001</v>
      </c>
      <c r="J367" s="242">
        <v>2.7116975007522439E-2</v>
      </c>
    </row>
    <row r="368" spans="1:10" x14ac:dyDescent="0.35">
      <c r="A368" s="6" t="s">
        <v>51</v>
      </c>
      <c r="B368">
        <v>2016</v>
      </c>
      <c r="C368">
        <v>3038.2</v>
      </c>
      <c r="D368">
        <v>95139.903685434081</v>
      </c>
      <c r="E368">
        <v>287.5</v>
      </c>
      <c r="F368">
        <v>325.19</v>
      </c>
      <c r="G368">
        <v>4335.5</v>
      </c>
      <c r="H368">
        <v>23049</v>
      </c>
      <c r="I368">
        <v>0.7</v>
      </c>
      <c r="J368" s="242">
        <v>3.4624226938984537E-2</v>
      </c>
    </row>
    <row r="369" spans="1:10" x14ac:dyDescent="0.35">
      <c r="A369" s="6" t="s">
        <v>52</v>
      </c>
      <c r="B369">
        <v>2016</v>
      </c>
      <c r="C369">
        <v>20040.3</v>
      </c>
      <c r="D369">
        <v>512159.49742583843</v>
      </c>
      <c r="E369">
        <v>11986</v>
      </c>
      <c r="F369">
        <v>1659.84</v>
      </c>
      <c r="G369">
        <v>26661.599999999999</v>
      </c>
      <c r="H369">
        <v>116999</v>
      </c>
      <c r="I369">
        <v>0.747</v>
      </c>
      <c r="J369" s="242">
        <v>3.8029952347912066E-2</v>
      </c>
    </row>
    <row r="370" spans="1:10" x14ac:dyDescent="0.35">
      <c r="A370" s="6" t="s">
        <v>53</v>
      </c>
      <c r="B370">
        <v>2016</v>
      </c>
      <c r="C370">
        <v>1834.4</v>
      </c>
      <c r="D370">
        <v>47277.248251362151</v>
      </c>
      <c r="E370">
        <v>136.30000000000001</v>
      </c>
      <c r="F370">
        <v>308.06</v>
      </c>
      <c r="G370">
        <v>1053.2</v>
      </c>
      <c r="H370">
        <v>24517</v>
      </c>
      <c r="I370">
        <v>0.32800000000000001</v>
      </c>
      <c r="J370" s="242">
        <v>3.0095249163482968E-2</v>
      </c>
    </row>
    <row r="371" spans="1:10" x14ac:dyDescent="0.35">
      <c r="A371" s="6" t="s">
        <v>54</v>
      </c>
      <c r="B371">
        <v>2016</v>
      </c>
      <c r="C371">
        <v>2063.5</v>
      </c>
      <c r="D371">
        <v>45562.177775033291</v>
      </c>
      <c r="E371">
        <v>916.5</v>
      </c>
      <c r="F371">
        <v>197.51</v>
      </c>
      <c r="G371">
        <v>1814.2</v>
      </c>
      <c r="H371">
        <v>13112</v>
      </c>
      <c r="I371">
        <v>0.75700000000000001</v>
      </c>
      <c r="J371" s="242">
        <v>4.1998792642511322E-2</v>
      </c>
    </row>
    <row r="372" spans="1:10" x14ac:dyDescent="0.35">
      <c r="A372" s="6" t="s">
        <v>55</v>
      </c>
      <c r="B372">
        <v>2016</v>
      </c>
      <c r="C372">
        <v>10322.5</v>
      </c>
      <c r="D372">
        <v>203424.79917931953</v>
      </c>
      <c r="E372">
        <v>569</v>
      </c>
      <c r="F372">
        <v>1523.43</v>
      </c>
      <c r="G372">
        <v>3848.3</v>
      </c>
      <c r="H372">
        <v>146500</v>
      </c>
      <c r="I372">
        <v>0.186</v>
      </c>
      <c r="J372" s="242">
        <v>2.7593257086323767E-2</v>
      </c>
    </row>
    <row r="373" spans="1:10" x14ac:dyDescent="0.35">
      <c r="A373" s="6" t="s">
        <v>180</v>
      </c>
      <c r="B373">
        <v>2016</v>
      </c>
      <c r="C373">
        <v>727</v>
      </c>
      <c r="D373">
        <v>5476.9985036929411</v>
      </c>
      <c r="E373">
        <v>252.7</v>
      </c>
      <c r="F373">
        <v>36.03</v>
      </c>
      <c r="G373">
        <v>706.3</v>
      </c>
      <c r="H373">
        <v>2633</v>
      </c>
      <c r="I373">
        <v>1</v>
      </c>
      <c r="J373" s="242">
        <v>4.3977841747502307E-2</v>
      </c>
    </row>
    <row r="374" spans="1:10" x14ac:dyDescent="0.35">
      <c r="A374" s="6" t="s">
        <v>56</v>
      </c>
      <c r="B374">
        <v>2016</v>
      </c>
      <c r="C374">
        <v>1122.5999999999999</v>
      </c>
      <c r="D374">
        <v>26038.950159341322</v>
      </c>
      <c r="E374">
        <v>154.30000000000001</v>
      </c>
      <c r="F374">
        <v>154.71</v>
      </c>
      <c r="G374">
        <v>863</v>
      </c>
      <c r="H374">
        <v>11289</v>
      </c>
      <c r="I374">
        <v>0.52200000000000002</v>
      </c>
      <c r="J374" s="242">
        <v>3.8908673176335444E-2</v>
      </c>
    </row>
    <row r="375" spans="1:10" x14ac:dyDescent="0.35">
      <c r="A375" s="6" t="s">
        <v>57</v>
      </c>
      <c r="B375">
        <v>2016</v>
      </c>
      <c r="C375">
        <v>3322.7</v>
      </c>
      <c r="D375">
        <v>86098.588486741734</v>
      </c>
      <c r="E375">
        <v>1933.8</v>
      </c>
      <c r="F375">
        <v>212.33</v>
      </c>
      <c r="G375">
        <v>3799.7</v>
      </c>
      <c r="H375">
        <v>16353</v>
      </c>
      <c r="I375">
        <v>0.871</v>
      </c>
      <c r="J375" s="242">
        <v>6.2584920711449263E-2</v>
      </c>
    </row>
    <row r="376" spans="1:10" x14ac:dyDescent="0.35">
      <c r="A376" s="6" t="s">
        <v>58</v>
      </c>
      <c r="B376">
        <v>2016</v>
      </c>
      <c r="C376">
        <v>1907.4</v>
      </c>
      <c r="D376">
        <v>27607.236627921055</v>
      </c>
      <c r="E376">
        <v>525.9</v>
      </c>
      <c r="F376">
        <v>146.34</v>
      </c>
      <c r="G376">
        <v>2197.3000000000002</v>
      </c>
      <c r="H376">
        <v>7977</v>
      </c>
      <c r="I376">
        <v>0.73099999999999998</v>
      </c>
      <c r="J376" s="242">
        <v>8.7877141198700909E-2</v>
      </c>
    </row>
    <row r="377" spans="1:10" x14ac:dyDescent="0.35">
      <c r="A377" s="6" t="s">
        <v>59</v>
      </c>
      <c r="B377">
        <v>2016</v>
      </c>
      <c r="C377">
        <v>10174.1</v>
      </c>
      <c r="D377">
        <v>171405.52542341687</v>
      </c>
      <c r="E377">
        <v>231.3</v>
      </c>
      <c r="F377">
        <v>1371.78</v>
      </c>
      <c r="G377">
        <v>2485.4</v>
      </c>
      <c r="H377">
        <v>80924</v>
      </c>
      <c r="I377">
        <v>0.24399999999999999</v>
      </c>
      <c r="J377" s="242">
        <v>2.0939602176530705E-2</v>
      </c>
    </row>
    <row r="378" spans="1:10" x14ac:dyDescent="0.35">
      <c r="A378" s="6" t="s">
        <v>60</v>
      </c>
      <c r="B378">
        <v>2016</v>
      </c>
      <c r="C378">
        <v>7007.1</v>
      </c>
      <c r="D378">
        <v>162007.82806732049</v>
      </c>
      <c r="E378">
        <v>957.4</v>
      </c>
      <c r="F378">
        <v>837.02</v>
      </c>
      <c r="G378">
        <v>6799.9</v>
      </c>
      <c r="H378">
        <v>70659</v>
      </c>
      <c r="I378">
        <v>0.51300000000000001</v>
      </c>
      <c r="J378" s="242">
        <v>3.0681027915872981E-2</v>
      </c>
    </row>
    <row r="379" spans="1:10" x14ac:dyDescent="0.35">
      <c r="A379" s="6" t="s">
        <v>61</v>
      </c>
      <c r="B379">
        <v>2016</v>
      </c>
      <c r="C379">
        <v>4175.3999999999996</v>
      </c>
      <c r="D379">
        <v>66913.10773507689</v>
      </c>
      <c r="E379">
        <v>523.79999999999995</v>
      </c>
      <c r="F379">
        <v>332.68</v>
      </c>
      <c r="G379">
        <v>3791.7</v>
      </c>
      <c r="H379">
        <v>24684</v>
      </c>
      <c r="I379">
        <v>0.76</v>
      </c>
      <c r="J379" s="242">
        <v>3.4838146347684916E-2</v>
      </c>
    </row>
    <row r="380" spans="1:10" x14ac:dyDescent="0.35">
      <c r="A380" s="6" t="s">
        <v>62</v>
      </c>
      <c r="B380">
        <v>2016</v>
      </c>
      <c r="C380">
        <v>1855.5</v>
      </c>
      <c r="D380">
        <v>21402.587580094441</v>
      </c>
      <c r="E380">
        <v>96.3</v>
      </c>
      <c r="F380">
        <v>144.01</v>
      </c>
      <c r="G380">
        <v>962.8</v>
      </c>
      <c r="H380">
        <v>12706</v>
      </c>
      <c r="I380">
        <v>0.48299999999999998</v>
      </c>
      <c r="J380" s="242">
        <v>3.6245490786098886E-2</v>
      </c>
    </row>
    <row r="381" spans="1:10" x14ac:dyDescent="0.35">
      <c r="A381" s="6" t="s">
        <v>63</v>
      </c>
      <c r="B381">
        <v>2016</v>
      </c>
      <c r="C381">
        <v>11235.8</v>
      </c>
      <c r="D381">
        <v>214967.59586487469</v>
      </c>
      <c r="E381">
        <v>412.6</v>
      </c>
      <c r="F381">
        <v>1461.25</v>
      </c>
      <c r="G381">
        <v>3411.7</v>
      </c>
      <c r="H381">
        <v>118124</v>
      </c>
      <c r="I381">
        <v>0.218</v>
      </c>
      <c r="J381" s="242">
        <v>2.2933699759532928E-2</v>
      </c>
    </row>
    <row r="382" spans="1:10" x14ac:dyDescent="0.35">
      <c r="A382" s="6" t="s">
        <v>64</v>
      </c>
      <c r="B382">
        <v>2016</v>
      </c>
      <c r="C382">
        <v>4186.3</v>
      </c>
      <c r="D382">
        <v>69956.775197481533</v>
      </c>
      <c r="E382">
        <v>627.20000000000005</v>
      </c>
      <c r="F382">
        <v>241.84</v>
      </c>
      <c r="G382">
        <v>3900</v>
      </c>
      <c r="H382">
        <v>18089</v>
      </c>
      <c r="I382">
        <v>0.73199999999999998</v>
      </c>
      <c r="J382" s="242">
        <v>2.9028803010566148E-2</v>
      </c>
    </row>
    <row r="383" spans="1:10" x14ac:dyDescent="0.35">
      <c r="A383" s="6" t="s">
        <v>65</v>
      </c>
      <c r="B383">
        <v>2016</v>
      </c>
      <c r="C383">
        <v>2948.2</v>
      </c>
      <c r="D383">
        <v>70314.677355854219</v>
      </c>
      <c r="E383">
        <v>1091.9000000000001</v>
      </c>
      <c r="F383">
        <v>328.28</v>
      </c>
      <c r="G383">
        <v>3586.2</v>
      </c>
      <c r="H383">
        <v>20319</v>
      </c>
      <c r="I383">
        <v>0.78900000000000003</v>
      </c>
      <c r="J383" s="242">
        <v>3.5886824445689719E-2</v>
      </c>
    </row>
    <row r="384" spans="1:10" x14ac:dyDescent="0.35">
      <c r="A384" s="6" t="s">
        <v>66</v>
      </c>
      <c r="B384">
        <v>2016</v>
      </c>
      <c r="C384">
        <v>689.4</v>
      </c>
      <c r="D384">
        <v>6715.0026170238525</v>
      </c>
      <c r="E384">
        <v>139.5</v>
      </c>
      <c r="F384">
        <v>29.03</v>
      </c>
      <c r="G384">
        <v>425.2</v>
      </c>
      <c r="H384">
        <v>2188</v>
      </c>
      <c r="I384">
        <v>0.84599999999999997</v>
      </c>
      <c r="J384" s="242">
        <v>4.8597096543193871E-2</v>
      </c>
    </row>
    <row r="385" spans="1:10" x14ac:dyDescent="0.35">
      <c r="A385" s="6" t="s">
        <v>67</v>
      </c>
      <c r="B385">
        <v>2016</v>
      </c>
      <c r="C385">
        <v>477.8</v>
      </c>
      <c r="D385">
        <v>9329.5917362876862</v>
      </c>
      <c r="E385">
        <v>48.9</v>
      </c>
      <c r="F385">
        <v>29.22</v>
      </c>
      <c r="G385">
        <v>379.3</v>
      </c>
      <c r="H385">
        <v>2091</v>
      </c>
      <c r="I385">
        <v>0.98699999999999999</v>
      </c>
      <c r="J385" s="242">
        <v>4.1587662748072275E-2</v>
      </c>
    </row>
    <row r="386" spans="1:10" x14ac:dyDescent="0.35">
      <c r="A386" s="6" t="s">
        <v>68</v>
      </c>
      <c r="B386">
        <v>2016</v>
      </c>
      <c r="C386">
        <v>1457.9</v>
      </c>
      <c r="D386">
        <v>18081.607554909795</v>
      </c>
      <c r="E386">
        <v>156.4</v>
      </c>
      <c r="F386">
        <v>125.87</v>
      </c>
      <c r="G386">
        <v>637.9</v>
      </c>
      <c r="H386">
        <v>9557</v>
      </c>
      <c r="I386">
        <v>0.46400000000000002</v>
      </c>
      <c r="J386" s="242">
        <v>2.4644379322243112E-2</v>
      </c>
    </row>
    <row r="387" spans="1:10" x14ac:dyDescent="0.35">
      <c r="A387" s="6" t="s">
        <v>1</v>
      </c>
      <c r="B387">
        <v>2017</v>
      </c>
      <c r="C387">
        <v>1169.2</v>
      </c>
      <c r="D387">
        <v>14449.525341988217</v>
      </c>
      <c r="E387">
        <v>174.6</v>
      </c>
      <c r="F387">
        <v>82.1</v>
      </c>
      <c r="G387">
        <v>900.2</v>
      </c>
      <c r="H387">
        <v>5278</v>
      </c>
      <c r="I387">
        <v>0.78300000000000003</v>
      </c>
      <c r="J387" s="242">
        <v>3.7364515230936222E-2</v>
      </c>
    </row>
    <row r="388" spans="1:10" x14ac:dyDescent="0.35">
      <c r="A388" s="6" t="s">
        <v>173</v>
      </c>
      <c r="B388">
        <v>2017</v>
      </c>
      <c r="C388">
        <v>4402.8</v>
      </c>
      <c r="D388">
        <v>80593.590533477574</v>
      </c>
      <c r="E388">
        <v>110.2</v>
      </c>
      <c r="F388">
        <v>584.22</v>
      </c>
      <c r="G388">
        <v>1337.6</v>
      </c>
      <c r="H388">
        <v>55324</v>
      </c>
      <c r="I388">
        <v>0.183</v>
      </c>
      <c r="J388" s="242">
        <v>1.5613021924669072E-2</v>
      </c>
    </row>
    <row r="389" spans="1:10" x14ac:dyDescent="0.35">
      <c r="A389" s="6" t="s">
        <v>2</v>
      </c>
      <c r="B389">
        <v>2017</v>
      </c>
      <c r="C389">
        <v>20462</v>
      </c>
      <c r="D389">
        <v>350244.453136675</v>
      </c>
      <c r="E389">
        <v>5752.8</v>
      </c>
      <c r="F389">
        <v>2419.38</v>
      </c>
      <c r="G389">
        <v>7798.5</v>
      </c>
      <c r="H389">
        <v>205349</v>
      </c>
      <c r="I389">
        <v>0.248</v>
      </c>
      <c r="J389" s="242">
        <v>2.5157973486858495E-2</v>
      </c>
    </row>
    <row r="390" spans="1:10" x14ac:dyDescent="0.35">
      <c r="A390" s="6" t="s">
        <v>3</v>
      </c>
      <c r="B390">
        <v>2017</v>
      </c>
      <c r="C390">
        <v>55659.4</v>
      </c>
      <c r="D390">
        <v>2202317.2252345229</v>
      </c>
      <c r="E390">
        <v>25110.1</v>
      </c>
      <c r="F390">
        <v>7386.38</v>
      </c>
      <c r="G390">
        <v>77850.600000000006</v>
      </c>
      <c r="H390">
        <v>466588</v>
      </c>
      <c r="I390">
        <v>0.67500000000000004</v>
      </c>
      <c r="J390" s="242">
        <v>2.6234708997234481E-2</v>
      </c>
    </row>
    <row r="391" spans="1:10" x14ac:dyDescent="0.35">
      <c r="A391" s="6" t="s">
        <v>174</v>
      </c>
      <c r="B391">
        <v>2017</v>
      </c>
      <c r="C391">
        <v>52042.1</v>
      </c>
      <c r="D391">
        <v>1664488.2372713063</v>
      </c>
      <c r="E391">
        <v>13224.1</v>
      </c>
      <c r="F391">
        <v>5497.98</v>
      </c>
      <c r="G391">
        <v>70190.899999999994</v>
      </c>
      <c r="H391">
        <v>424064</v>
      </c>
      <c r="I391">
        <v>0.67600000000000005</v>
      </c>
      <c r="J391" s="242">
        <v>3.4352150448094816E-2</v>
      </c>
    </row>
    <row r="392" spans="1:10" x14ac:dyDescent="0.35">
      <c r="A392" s="6" t="s">
        <v>4</v>
      </c>
      <c r="B392">
        <v>2017</v>
      </c>
      <c r="C392">
        <v>632.20000000000005</v>
      </c>
      <c r="D392">
        <v>13712.406752734703</v>
      </c>
      <c r="E392">
        <v>97.1</v>
      </c>
      <c r="F392">
        <v>28.85</v>
      </c>
      <c r="G392">
        <v>803.5</v>
      </c>
      <c r="H392">
        <v>1813</v>
      </c>
      <c r="I392">
        <v>1</v>
      </c>
      <c r="J392" s="242">
        <v>0.10194400520881779</v>
      </c>
    </row>
    <row r="393" spans="1:10" x14ac:dyDescent="0.35">
      <c r="A393" s="6" t="s">
        <v>5</v>
      </c>
      <c r="B393">
        <v>2017</v>
      </c>
      <c r="C393">
        <v>2152.6999999999998</v>
      </c>
      <c r="D393">
        <v>55096.219210962852</v>
      </c>
      <c r="E393">
        <v>37.4</v>
      </c>
      <c r="F393">
        <v>275.70999999999998</v>
      </c>
      <c r="G393">
        <v>1096.2</v>
      </c>
      <c r="H393">
        <v>24651</v>
      </c>
      <c r="I393">
        <v>0.24</v>
      </c>
      <c r="J393" s="242">
        <v>2.790323380110853E-2</v>
      </c>
    </row>
    <row r="394" spans="1:10" x14ac:dyDescent="0.35">
      <c r="A394" s="6" t="s">
        <v>6</v>
      </c>
      <c r="B394">
        <v>2017</v>
      </c>
      <c r="C394">
        <v>1493.7</v>
      </c>
      <c r="D394">
        <v>17119.653979324437</v>
      </c>
      <c r="E394">
        <v>248.9</v>
      </c>
      <c r="F394">
        <v>49.74</v>
      </c>
      <c r="G394">
        <v>995.8</v>
      </c>
      <c r="H394">
        <v>3844</v>
      </c>
      <c r="I394">
        <v>0.998</v>
      </c>
      <c r="J394" s="242">
        <v>7.1018676312037066E-2</v>
      </c>
    </row>
    <row r="395" spans="1:10" x14ac:dyDescent="0.35">
      <c r="A395" s="6" t="s">
        <v>7</v>
      </c>
      <c r="B395">
        <v>2017</v>
      </c>
      <c r="C395">
        <v>1421.5</v>
      </c>
      <c r="D395">
        <v>38632.813740593818</v>
      </c>
      <c r="E395">
        <v>25.9</v>
      </c>
      <c r="F395">
        <v>181.04</v>
      </c>
      <c r="G395">
        <v>889.4</v>
      </c>
      <c r="H395">
        <v>10595</v>
      </c>
      <c r="I395">
        <v>0.41199999999999998</v>
      </c>
      <c r="J395" s="242">
        <v>2.3417773743708178E-2</v>
      </c>
    </row>
    <row r="396" spans="1:10" x14ac:dyDescent="0.35">
      <c r="A396" s="6" t="s">
        <v>8</v>
      </c>
      <c r="B396">
        <v>2017</v>
      </c>
      <c r="C396">
        <v>1713.5</v>
      </c>
      <c r="D396">
        <v>20347.782833032816</v>
      </c>
      <c r="E396">
        <v>84.4</v>
      </c>
      <c r="F396">
        <v>119.41</v>
      </c>
      <c r="G396">
        <v>441.5</v>
      </c>
      <c r="H396">
        <v>7765</v>
      </c>
      <c r="I396">
        <v>0.40899999999999997</v>
      </c>
      <c r="J396" s="242">
        <v>3.1900054948040817E-2</v>
      </c>
    </row>
    <row r="397" spans="1:10" x14ac:dyDescent="0.35">
      <c r="A397" s="6" t="s">
        <v>9</v>
      </c>
      <c r="B397">
        <v>2017</v>
      </c>
      <c r="C397">
        <v>1713.3</v>
      </c>
      <c r="D397">
        <v>24487.15223584565</v>
      </c>
      <c r="E397">
        <v>157.80000000000001</v>
      </c>
      <c r="F397">
        <v>139.47</v>
      </c>
      <c r="G397">
        <v>905.4</v>
      </c>
      <c r="H397">
        <v>9711</v>
      </c>
      <c r="I397">
        <v>0.70499999999999996</v>
      </c>
      <c r="J397" s="242">
        <v>3.6580961272428825E-2</v>
      </c>
    </row>
    <row r="398" spans="1:10" x14ac:dyDescent="0.35">
      <c r="A398" s="6" t="s">
        <v>10</v>
      </c>
      <c r="B398">
        <v>2017</v>
      </c>
      <c r="C398">
        <v>28319.7</v>
      </c>
      <c r="D398">
        <v>604466.82417814631</v>
      </c>
      <c r="E398">
        <v>384.3</v>
      </c>
      <c r="F398">
        <v>3420.23</v>
      </c>
      <c r="G398">
        <v>6374.8</v>
      </c>
      <c r="H398">
        <v>383621</v>
      </c>
      <c r="I398">
        <v>9.0999999999999998E-2</v>
      </c>
      <c r="J398" s="242">
        <v>2.0105112279025287E-2</v>
      </c>
    </row>
    <row r="399" spans="1:10" x14ac:dyDescent="0.35">
      <c r="A399" s="6" t="s">
        <v>11</v>
      </c>
      <c r="B399">
        <v>2017</v>
      </c>
      <c r="C399">
        <v>3900.6</v>
      </c>
      <c r="D399">
        <v>131375.04601586729</v>
      </c>
      <c r="E399">
        <v>279.60000000000002</v>
      </c>
      <c r="F399">
        <v>699.22</v>
      </c>
      <c r="G399">
        <v>4037.7</v>
      </c>
      <c r="H399">
        <v>32434</v>
      </c>
      <c r="I399">
        <v>0.64600000000000002</v>
      </c>
      <c r="J399" s="242">
        <v>1.7571902314833285E-2</v>
      </c>
    </row>
    <row r="400" spans="1:10" x14ac:dyDescent="0.35">
      <c r="A400" s="6" t="s">
        <v>12</v>
      </c>
      <c r="B400">
        <v>2017</v>
      </c>
      <c r="C400">
        <v>1096.7</v>
      </c>
      <c r="D400">
        <v>13096.3692544777</v>
      </c>
      <c r="E400">
        <v>92</v>
      </c>
      <c r="F400">
        <v>65.64</v>
      </c>
      <c r="G400">
        <v>659.4</v>
      </c>
      <c r="H400">
        <v>4836</v>
      </c>
      <c r="I400">
        <v>0.84499999999999997</v>
      </c>
      <c r="J400" s="242">
        <v>2.2923019709929295E-2</v>
      </c>
    </row>
    <row r="401" spans="1:10" x14ac:dyDescent="0.35">
      <c r="A401" s="6" t="s">
        <v>13</v>
      </c>
      <c r="B401">
        <v>2017</v>
      </c>
      <c r="C401">
        <v>2655</v>
      </c>
      <c r="D401">
        <v>63604.719182353634</v>
      </c>
      <c r="E401">
        <v>259.3</v>
      </c>
      <c r="F401">
        <v>246.17</v>
      </c>
      <c r="G401">
        <v>2764.8</v>
      </c>
      <c r="H401">
        <v>24947</v>
      </c>
      <c r="I401">
        <v>0.56899999999999995</v>
      </c>
      <c r="J401" s="242">
        <v>3.5288436536532818E-2</v>
      </c>
    </row>
    <row r="402" spans="1:10" x14ac:dyDescent="0.35">
      <c r="A402" s="6" t="s">
        <v>14</v>
      </c>
      <c r="B402">
        <v>2017</v>
      </c>
      <c r="C402">
        <v>233</v>
      </c>
      <c r="D402">
        <v>2440.0397716071639</v>
      </c>
      <c r="E402">
        <v>42.5</v>
      </c>
      <c r="F402">
        <v>23.3</v>
      </c>
      <c r="G402">
        <v>137.19999999999999</v>
      </c>
      <c r="H402">
        <v>756</v>
      </c>
      <c r="I402">
        <v>1</v>
      </c>
      <c r="J402" s="242">
        <v>3.7911210475886227E-2</v>
      </c>
    </row>
    <row r="403" spans="1:10" x14ac:dyDescent="0.35">
      <c r="A403" s="6" t="s">
        <v>15</v>
      </c>
      <c r="B403">
        <v>2017</v>
      </c>
      <c r="C403">
        <v>1071.0999999999999</v>
      </c>
      <c r="D403">
        <v>23299.342019954322</v>
      </c>
      <c r="E403">
        <v>151.5</v>
      </c>
      <c r="F403">
        <v>72.42</v>
      </c>
      <c r="G403">
        <v>944.3</v>
      </c>
      <c r="H403">
        <v>5501</v>
      </c>
      <c r="I403">
        <v>1</v>
      </c>
      <c r="J403" s="242">
        <v>3.6250335888216384E-2</v>
      </c>
    </row>
    <row r="404" spans="1:10" x14ac:dyDescent="0.35">
      <c r="A404" s="6" t="s">
        <v>16</v>
      </c>
      <c r="B404">
        <v>2017</v>
      </c>
      <c r="C404">
        <v>15935.2</v>
      </c>
      <c r="D404">
        <v>423448.78674287768</v>
      </c>
      <c r="E404">
        <v>5461.9</v>
      </c>
      <c r="F404">
        <v>1012.15</v>
      </c>
      <c r="G404">
        <v>27168.400000000001</v>
      </c>
      <c r="H404">
        <v>102670</v>
      </c>
      <c r="I404">
        <v>0.77500000000000002</v>
      </c>
      <c r="J404" s="242">
        <v>4.1699516062834549E-2</v>
      </c>
    </row>
    <row r="405" spans="1:10" x14ac:dyDescent="0.35">
      <c r="A405" s="6" t="s">
        <v>75</v>
      </c>
      <c r="B405">
        <v>2017</v>
      </c>
      <c r="C405">
        <v>13443.5</v>
      </c>
      <c r="D405">
        <v>259952.08657482866</v>
      </c>
      <c r="E405">
        <v>4035.2</v>
      </c>
      <c r="F405">
        <v>682.48</v>
      </c>
      <c r="G405">
        <v>13363.5</v>
      </c>
      <c r="H405">
        <v>58313</v>
      </c>
      <c r="I405">
        <v>0.64100000000000001</v>
      </c>
      <c r="J405" s="242">
        <v>3.7060132315446595E-2</v>
      </c>
    </row>
    <row r="406" spans="1:10" x14ac:dyDescent="0.35">
      <c r="A406" s="6" t="s">
        <v>17</v>
      </c>
      <c r="B406">
        <v>2017</v>
      </c>
      <c r="C406">
        <v>1848.5</v>
      </c>
      <c r="D406">
        <v>29125.618797932439</v>
      </c>
      <c r="E406">
        <v>26.2</v>
      </c>
      <c r="F406">
        <v>158.05000000000001</v>
      </c>
      <c r="G406">
        <v>839.4</v>
      </c>
      <c r="H406">
        <v>14970</v>
      </c>
      <c r="I406">
        <v>0.39400000000000002</v>
      </c>
      <c r="J406" s="242">
        <v>3.4955228341207165E-2</v>
      </c>
    </row>
    <row r="407" spans="1:10" x14ac:dyDescent="0.35">
      <c r="A407" s="6" t="s">
        <v>18</v>
      </c>
      <c r="B407">
        <v>2017</v>
      </c>
      <c r="C407">
        <v>959.8</v>
      </c>
      <c r="D407">
        <v>12332.437930520493</v>
      </c>
      <c r="E407">
        <v>190.2</v>
      </c>
      <c r="F407">
        <v>70.7</v>
      </c>
      <c r="G407">
        <v>749.7</v>
      </c>
      <c r="H407">
        <v>5274</v>
      </c>
      <c r="I407">
        <v>0.746</v>
      </c>
      <c r="J407" s="242">
        <v>5.1625879986590614E-2</v>
      </c>
    </row>
    <row r="408" spans="1:10" x14ac:dyDescent="0.35">
      <c r="A408" s="6" t="s">
        <v>19</v>
      </c>
      <c r="B408">
        <v>2017</v>
      </c>
      <c r="C408">
        <v>2264.3000000000002</v>
      </c>
      <c r="D408">
        <v>29491.951957927631</v>
      </c>
      <c r="E408">
        <v>145.80000000000001</v>
      </c>
      <c r="F408">
        <v>218.07</v>
      </c>
      <c r="G408">
        <v>503.3</v>
      </c>
      <c r="H408">
        <v>20305</v>
      </c>
      <c r="I408">
        <v>0.24299999999999999</v>
      </c>
      <c r="J408" s="242">
        <v>3.3628798535667651E-2</v>
      </c>
    </row>
    <row r="409" spans="1:10" x14ac:dyDescent="0.35">
      <c r="A409" s="6" t="s">
        <v>20</v>
      </c>
      <c r="B409">
        <v>2017</v>
      </c>
      <c r="C409">
        <v>1792.2</v>
      </c>
      <c r="D409">
        <v>29294.444964539001</v>
      </c>
      <c r="E409">
        <v>191.5</v>
      </c>
      <c r="F409">
        <v>94.31</v>
      </c>
      <c r="G409">
        <v>1555.7</v>
      </c>
      <c r="H409">
        <v>8897</v>
      </c>
      <c r="I409">
        <v>0.63100000000000001</v>
      </c>
      <c r="J409" s="242">
        <v>4.6006928533460507E-2</v>
      </c>
    </row>
    <row r="410" spans="1:10" x14ac:dyDescent="0.35">
      <c r="A410" s="6" t="s">
        <v>21</v>
      </c>
      <c r="B410">
        <v>2017</v>
      </c>
      <c r="C410">
        <v>3129.8</v>
      </c>
      <c r="D410">
        <v>58394.909755980276</v>
      </c>
      <c r="E410">
        <v>390.9</v>
      </c>
      <c r="F410">
        <v>155.12</v>
      </c>
      <c r="G410">
        <v>3650.2</v>
      </c>
      <c r="H410">
        <v>12520</v>
      </c>
      <c r="I410">
        <v>0.752</v>
      </c>
      <c r="J410" s="242">
        <v>5.4930607078950908E-2</v>
      </c>
    </row>
    <row r="411" spans="1:10" x14ac:dyDescent="0.35">
      <c r="A411" s="6" t="s">
        <v>22</v>
      </c>
      <c r="B411">
        <v>2017</v>
      </c>
      <c r="C411">
        <v>2758.7</v>
      </c>
      <c r="D411">
        <v>61082.102054093033</v>
      </c>
      <c r="E411">
        <v>233.4</v>
      </c>
      <c r="F411">
        <v>167.57</v>
      </c>
      <c r="G411">
        <v>3996.6</v>
      </c>
      <c r="H411">
        <v>16052</v>
      </c>
      <c r="I411">
        <v>0.78400000000000003</v>
      </c>
      <c r="J411" s="242">
        <v>5.0101538529457097E-2</v>
      </c>
    </row>
    <row r="412" spans="1:10" x14ac:dyDescent="0.35">
      <c r="A412" s="6" t="s">
        <v>23</v>
      </c>
      <c r="B412">
        <v>2017</v>
      </c>
      <c r="C412">
        <v>939.8</v>
      </c>
      <c r="D412">
        <v>20389.279358095922</v>
      </c>
      <c r="E412">
        <v>109.1</v>
      </c>
      <c r="F412">
        <v>65.2</v>
      </c>
      <c r="G412">
        <v>920</v>
      </c>
      <c r="H412">
        <v>5804</v>
      </c>
      <c r="I412">
        <v>0.79600000000000004</v>
      </c>
      <c r="J412" s="242">
        <v>4.0872571576214704E-2</v>
      </c>
    </row>
    <row r="413" spans="1:10" x14ac:dyDescent="0.35">
      <c r="A413" s="6" t="s">
        <v>24</v>
      </c>
      <c r="B413">
        <v>2017</v>
      </c>
      <c r="C413">
        <v>2192.9</v>
      </c>
      <c r="D413">
        <v>58571.016121168403</v>
      </c>
      <c r="E413">
        <v>141.9</v>
      </c>
      <c r="F413">
        <v>346.6</v>
      </c>
      <c r="G413">
        <v>1470.3</v>
      </c>
      <c r="H413">
        <v>22858</v>
      </c>
      <c r="I413">
        <v>0.52400000000000002</v>
      </c>
      <c r="J413" s="242">
        <v>2.4130191938696779E-2</v>
      </c>
    </row>
    <row r="414" spans="1:10" x14ac:dyDescent="0.35">
      <c r="A414" s="6" t="s">
        <v>25</v>
      </c>
      <c r="B414">
        <v>2017</v>
      </c>
      <c r="C414">
        <v>724.7</v>
      </c>
      <c r="D414">
        <v>12244.633557158311</v>
      </c>
      <c r="E414">
        <v>56.8</v>
      </c>
      <c r="F414">
        <v>46.84</v>
      </c>
      <c r="G414">
        <v>702.3</v>
      </c>
      <c r="H414">
        <v>3241</v>
      </c>
      <c r="I414">
        <v>0.86599999999999999</v>
      </c>
      <c r="J414" s="242">
        <v>4.3262454807279901E-2</v>
      </c>
    </row>
    <row r="415" spans="1:10" x14ac:dyDescent="0.35">
      <c r="A415" s="6" t="s">
        <v>26</v>
      </c>
      <c r="B415">
        <v>2017</v>
      </c>
      <c r="C415">
        <v>6035.3</v>
      </c>
      <c r="D415">
        <v>102260.46686332489</v>
      </c>
      <c r="E415">
        <v>3073.5</v>
      </c>
      <c r="F415">
        <v>588.24</v>
      </c>
      <c r="G415">
        <v>4487.8999999999996</v>
      </c>
      <c r="H415">
        <v>51471</v>
      </c>
      <c r="I415">
        <v>0.51400000000000001</v>
      </c>
      <c r="J415" s="242">
        <v>3.3726601071817838E-2</v>
      </c>
    </row>
    <row r="416" spans="1:10" x14ac:dyDescent="0.35">
      <c r="A416" s="6" t="s">
        <v>27</v>
      </c>
      <c r="B416">
        <v>2017</v>
      </c>
      <c r="C416">
        <v>4813</v>
      </c>
      <c r="D416">
        <v>89569.830620988098</v>
      </c>
      <c r="E416">
        <v>265.8</v>
      </c>
      <c r="F416">
        <v>505.63</v>
      </c>
      <c r="G416">
        <v>1631.7</v>
      </c>
      <c r="H416">
        <v>56729</v>
      </c>
      <c r="I416">
        <v>0.19500000000000001</v>
      </c>
      <c r="J416" s="242">
        <v>2.3872041134055468E-2</v>
      </c>
    </row>
    <row r="417" spans="1:10" x14ac:dyDescent="0.35">
      <c r="A417" s="6" t="s">
        <v>28</v>
      </c>
      <c r="B417">
        <v>2017</v>
      </c>
      <c r="C417">
        <v>588.29999999999995</v>
      </c>
      <c r="D417">
        <v>15372.949452097606</v>
      </c>
      <c r="E417">
        <v>6.7</v>
      </c>
      <c r="F417">
        <v>24</v>
      </c>
      <c r="G417">
        <v>658.1</v>
      </c>
      <c r="H417">
        <v>2347</v>
      </c>
      <c r="I417">
        <v>0.84699999999999998</v>
      </c>
      <c r="J417" s="242">
        <v>5.0512145156570064E-2</v>
      </c>
    </row>
    <row r="418" spans="1:10" x14ac:dyDescent="0.35">
      <c r="A418" s="6" t="s">
        <v>29</v>
      </c>
      <c r="B418">
        <v>2017</v>
      </c>
      <c r="C418">
        <v>13206.7</v>
      </c>
      <c r="D418">
        <v>282253.62569563644</v>
      </c>
      <c r="E418">
        <v>6147.8</v>
      </c>
      <c r="F418">
        <v>1243.8900000000001</v>
      </c>
      <c r="G418">
        <v>13154.9</v>
      </c>
      <c r="H418">
        <v>102826</v>
      </c>
      <c r="I418">
        <v>0.629</v>
      </c>
      <c r="J418" s="242">
        <v>3.6541995721899832E-2</v>
      </c>
    </row>
    <row r="419" spans="1:10" x14ac:dyDescent="0.35">
      <c r="A419" s="6" t="s">
        <v>30</v>
      </c>
      <c r="B419">
        <v>2017</v>
      </c>
      <c r="C419">
        <v>1035</v>
      </c>
      <c r="D419">
        <v>27673.111970429134</v>
      </c>
      <c r="E419">
        <v>75.900000000000006</v>
      </c>
      <c r="F419">
        <v>135.06</v>
      </c>
      <c r="G419">
        <v>995.3</v>
      </c>
      <c r="H419">
        <v>6369</v>
      </c>
      <c r="I419">
        <v>0.78800000000000003</v>
      </c>
      <c r="J419" s="242">
        <v>1.9358419783332758E-2</v>
      </c>
    </row>
    <row r="420" spans="1:10" x14ac:dyDescent="0.35">
      <c r="A420" s="6" t="s">
        <v>175</v>
      </c>
      <c r="B420">
        <v>2017</v>
      </c>
      <c r="C420">
        <v>6976.8</v>
      </c>
      <c r="D420">
        <v>177897.79165765113</v>
      </c>
      <c r="E420">
        <v>285</v>
      </c>
      <c r="F420">
        <v>1012.17</v>
      </c>
      <c r="G420">
        <v>4629.5</v>
      </c>
      <c r="H420">
        <v>86623</v>
      </c>
      <c r="I420">
        <v>0.33100000000000002</v>
      </c>
      <c r="J420" s="242">
        <v>2.9112045357162917E-2</v>
      </c>
    </row>
    <row r="421" spans="1:10" x14ac:dyDescent="0.35">
      <c r="A421" s="6" t="s">
        <v>31</v>
      </c>
      <c r="B421">
        <v>2017</v>
      </c>
      <c r="C421">
        <v>1213</v>
      </c>
      <c r="D421">
        <v>24735.101761028967</v>
      </c>
      <c r="E421">
        <v>61.9</v>
      </c>
      <c r="F421">
        <v>167.78</v>
      </c>
      <c r="G421">
        <v>827.4</v>
      </c>
      <c r="H421">
        <v>7605</v>
      </c>
      <c r="I421">
        <v>0.69199999999999995</v>
      </c>
      <c r="J421" s="242">
        <v>1.2138398600086562E-2</v>
      </c>
    </row>
    <row r="422" spans="1:10" x14ac:dyDescent="0.35">
      <c r="A422" s="6" t="s">
        <v>32</v>
      </c>
      <c r="B422">
        <v>2017</v>
      </c>
      <c r="C422">
        <v>655.4</v>
      </c>
      <c r="D422">
        <v>13817.754199783627</v>
      </c>
      <c r="E422">
        <v>172.6</v>
      </c>
      <c r="F422">
        <v>23.3</v>
      </c>
      <c r="G422">
        <v>1092.5999999999999</v>
      </c>
      <c r="H422">
        <v>3517</v>
      </c>
      <c r="I422">
        <v>0.97699999999999998</v>
      </c>
      <c r="J422" s="242">
        <v>7.6764934057408946E-2</v>
      </c>
    </row>
    <row r="423" spans="1:10" x14ac:dyDescent="0.35">
      <c r="A423" s="6" t="s">
        <v>33</v>
      </c>
      <c r="B423">
        <v>2017</v>
      </c>
      <c r="C423">
        <v>5730.4</v>
      </c>
      <c r="D423">
        <v>134026.99539656207</v>
      </c>
      <c r="E423">
        <v>931.4</v>
      </c>
      <c r="F423">
        <v>595.52</v>
      </c>
      <c r="G423">
        <v>6158</v>
      </c>
      <c r="H423">
        <v>57070</v>
      </c>
      <c r="I423">
        <v>0.496</v>
      </c>
      <c r="J423" s="242">
        <v>2.9334369607652535E-2</v>
      </c>
    </row>
    <row r="424" spans="1:10" x14ac:dyDescent="0.35">
      <c r="A424" s="6" t="s">
        <v>34</v>
      </c>
      <c r="B424">
        <v>2017</v>
      </c>
      <c r="C424">
        <v>452.1</v>
      </c>
      <c r="D424">
        <v>3731.1422298353159</v>
      </c>
      <c r="E424">
        <v>65.900000000000006</v>
      </c>
      <c r="F424">
        <v>16.87</v>
      </c>
      <c r="G424">
        <v>462.2</v>
      </c>
      <c r="H424">
        <v>1789</v>
      </c>
      <c r="I424">
        <v>0.93799999999999994</v>
      </c>
      <c r="J424" s="242">
        <v>8.0344489261964469E-2</v>
      </c>
    </row>
    <row r="425" spans="1:10" x14ac:dyDescent="0.35">
      <c r="A425" s="6" t="s">
        <v>35</v>
      </c>
      <c r="B425">
        <v>2017</v>
      </c>
      <c r="C425">
        <v>3564.1</v>
      </c>
      <c r="D425">
        <v>90473.302455823999</v>
      </c>
      <c r="E425">
        <v>309.60000000000002</v>
      </c>
      <c r="F425">
        <v>343.99</v>
      </c>
      <c r="G425">
        <v>4237.8999999999996</v>
      </c>
      <c r="H425">
        <v>29470</v>
      </c>
      <c r="I425">
        <v>0.65200000000000002</v>
      </c>
      <c r="J425" s="242">
        <v>3.5772256211761791E-2</v>
      </c>
    </row>
    <row r="426" spans="1:10" x14ac:dyDescent="0.35">
      <c r="A426" s="6" t="s">
        <v>36</v>
      </c>
      <c r="B426">
        <v>2017</v>
      </c>
      <c r="C426">
        <v>606.9</v>
      </c>
      <c r="D426">
        <v>10138.602985214568</v>
      </c>
      <c r="E426">
        <v>166.5</v>
      </c>
      <c r="F426">
        <v>42.8</v>
      </c>
      <c r="G426">
        <v>628</v>
      </c>
      <c r="H426">
        <v>2440</v>
      </c>
      <c r="I426">
        <v>0.99299999999999999</v>
      </c>
      <c r="J426" s="242">
        <v>6.914893617021281E-2</v>
      </c>
    </row>
    <row r="427" spans="1:10" x14ac:dyDescent="0.35">
      <c r="A427" s="6" t="s">
        <v>37</v>
      </c>
      <c r="B427">
        <v>2017</v>
      </c>
      <c r="C427">
        <v>1060.5999999999999</v>
      </c>
      <c r="D427">
        <v>21368.64205433345</v>
      </c>
      <c r="E427">
        <v>53.2</v>
      </c>
      <c r="F427">
        <v>102.85</v>
      </c>
      <c r="G427">
        <v>491.8</v>
      </c>
      <c r="H427">
        <v>6274</v>
      </c>
      <c r="I427">
        <v>0.53700000000000003</v>
      </c>
      <c r="J427" s="242">
        <v>3.4629638542619301E-2</v>
      </c>
    </row>
    <row r="428" spans="1:10" x14ac:dyDescent="0.35">
      <c r="A428" s="6" t="s">
        <v>176</v>
      </c>
      <c r="B428">
        <v>2017</v>
      </c>
      <c r="C428">
        <v>4230</v>
      </c>
      <c r="D428">
        <v>75077.34421829546</v>
      </c>
      <c r="E428">
        <v>446.6</v>
      </c>
      <c r="F428">
        <v>287.79000000000002</v>
      </c>
      <c r="G428">
        <v>2253.4</v>
      </c>
      <c r="H428">
        <v>14749</v>
      </c>
      <c r="I428">
        <v>0.73499999999999999</v>
      </c>
      <c r="J428" s="242">
        <v>2.2374459212070933E-2</v>
      </c>
    </row>
    <row r="429" spans="1:10" x14ac:dyDescent="0.35">
      <c r="A429" s="6" t="s">
        <v>38</v>
      </c>
      <c r="B429">
        <v>2017</v>
      </c>
      <c r="C429">
        <v>3619.9</v>
      </c>
      <c r="D429">
        <v>67089.642426012739</v>
      </c>
      <c r="E429">
        <v>548.79999999999995</v>
      </c>
      <c r="F429">
        <v>385.21</v>
      </c>
      <c r="G429">
        <v>2112.9</v>
      </c>
      <c r="H429">
        <v>24825</v>
      </c>
      <c r="I429">
        <v>0.56399999999999995</v>
      </c>
      <c r="J429" s="242">
        <v>3.4968188993596792E-2</v>
      </c>
    </row>
    <row r="430" spans="1:10" x14ac:dyDescent="0.35">
      <c r="A430" s="6" t="s">
        <v>39</v>
      </c>
      <c r="B430">
        <v>2017</v>
      </c>
      <c r="C430">
        <v>1279.4000000000001</v>
      </c>
      <c r="D430">
        <v>20324.21675537925</v>
      </c>
      <c r="E430">
        <v>128.5</v>
      </c>
      <c r="F430">
        <v>84.84</v>
      </c>
      <c r="G430">
        <v>884.7</v>
      </c>
      <c r="H430">
        <v>5264</v>
      </c>
      <c r="I430">
        <v>0.85599999999999998</v>
      </c>
      <c r="J430" s="242">
        <v>4.5612199259065365E-2</v>
      </c>
    </row>
    <row r="431" spans="1:10" x14ac:dyDescent="0.35">
      <c r="A431" s="6" t="s">
        <v>177</v>
      </c>
      <c r="B431">
        <v>2017</v>
      </c>
      <c r="C431">
        <v>1156</v>
      </c>
      <c r="D431">
        <v>24140.125053972828</v>
      </c>
      <c r="E431">
        <v>177.8</v>
      </c>
      <c r="F431">
        <v>108.8</v>
      </c>
      <c r="G431">
        <v>915.3</v>
      </c>
      <c r="H431">
        <v>5437</v>
      </c>
      <c r="I431">
        <v>0.61</v>
      </c>
      <c r="J431" s="242">
        <v>1.3574326816672805E-2</v>
      </c>
    </row>
    <row r="432" spans="1:10" x14ac:dyDescent="0.35">
      <c r="A432" s="6" t="s">
        <v>178</v>
      </c>
      <c r="B432">
        <v>2017</v>
      </c>
      <c r="C432">
        <v>6299.6</v>
      </c>
      <c r="D432">
        <v>181683.07315807184</v>
      </c>
      <c r="E432">
        <v>385.3</v>
      </c>
      <c r="F432">
        <v>1039.03</v>
      </c>
      <c r="G432">
        <v>4085.3</v>
      </c>
      <c r="H432">
        <v>103271</v>
      </c>
      <c r="I432">
        <v>0.26800000000000002</v>
      </c>
      <c r="J432" s="242">
        <v>2.9067335687386828E-2</v>
      </c>
    </row>
    <row r="433" spans="1:10" x14ac:dyDescent="0.35">
      <c r="A433" s="6" t="s">
        <v>40</v>
      </c>
      <c r="B433">
        <v>2017</v>
      </c>
      <c r="C433">
        <v>3138.9</v>
      </c>
      <c r="D433">
        <v>86641.806157711238</v>
      </c>
      <c r="E433">
        <v>462.7</v>
      </c>
      <c r="F433">
        <v>448.09</v>
      </c>
      <c r="G433">
        <v>3533.4</v>
      </c>
      <c r="H433">
        <v>30128</v>
      </c>
      <c r="I433">
        <v>0.69899999999999995</v>
      </c>
      <c r="J433" s="242">
        <v>3.539978010986073E-2</v>
      </c>
    </row>
    <row r="434" spans="1:10" x14ac:dyDescent="0.35">
      <c r="A434" s="6" t="s">
        <v>41</v>
      </c>
      <c r="B434">
        <v>2017</v>
      </c>
      <c r="C434">
        <v>1289.8</v>
      </c>
      <c r="D434">
        <v>39410.204025724241</v>
      </c>
      <c r="E434">
        <v>101.7</v>
      </c>
      <c r="F434">
        <v>189.26</v>
      </c>
      <c r="G434">
        <v>1477.7</v>
      </c>
      <c r="H434">
        <v>9625</v>
      </c>
      <c r="I434">
        <v>0.748</v>
      </c>
      <c r="J434" s="242">
        <v>1.8639572889162785E-2</v>
      </c>
    </row>
    <row r="435" spans="1:10" x14ac:dyDescent="0.35">
      <c r="A435" s="6" t="s">
        <v>42</v>
      </c>
      <c r="B435">
        <v>2017</v>
      </c>
      <c r="C435">
        <v>2073.1999999999998</v>
      </c>
      <c r="D435">
        <v>39477.512991465315</v>
      </c>
      <c r="E435">
        <v>435</v>
      </c>
      <c r="F435">
        <v>105.62</v>
      </c>
      <c r="G435">
        <v>2593.6</v>
      </c>
      <c r="H435">
        <v>9986</v>
      </c>
      <c r="I435">
        <v>0.79500000000000004</v>
      </c>
      <c r="J435" s="242">
        <v>4.4413552445866304E-2</v>
      </c>
    </row>
    <row r="436" spans="1:10" x14ac:dyDescent="0.35">
      <c r="A436" s="6" t="s">
        <v>43</v>
      </c>
      <c r="B436">
        <v>2017</v>
      </c>
      <c r="C436">
        <v>19687.099999999999</v>
      </c>
      <c r="D436">
        <v>367197.94199447043</v>
      </c>
      <c r="E436">
        <v>11712.4</v>
      </c>
      <c r="F436">
        <v>970.67</v>
      </c>
      <c r="G436">
        <v>22393.3</v>
      </c>
      <c r="H436">
        <v>88602</v>
      </c>
      <c r="I436">
        <v>0.76300000000000001</v>
      </c>
      <c r="J436" s="242">
        <v>4.5729101952408098E-2</v>
      </c>
    </row>
    <row r="437" spans="1:10" x14ac:dyDescent="0.35">
      <c r="A437" s="6" t="s">
        <v>44</v>
      </c>
      <c r="B437">
        <v>2017</v>
      </c>
      <c r="C437">
        <v>4475.5</v>
      </c>
      <c r="D437">
        <v>139347.00101574705</v>
      </c>
      <c r="E437">
        <v>703.8</v>
      </c>
      <c r="F437">
        <v>713.66</v>
      </c>
      <c r="G437">
        <v>3229</v>
      </c>
      <c r="H437">
        <v>52061</v>
      </c>
      <c r="I437">
        <v>0.44</v>
      </c>
      <c r="J437" s="242">
        <v>3.1511949081301768E-2</v>
      </c>
    </row>
    <row r="438" spans="1:10" x14ac:dyDescent="0.35">
      <c r="A438" s="6" t="s">
        <v>45</v>
      </c>
      <c r="B438">
        <v>2017</v>
      </c>
      <c r="C438">
        <v>4705.6000000000004</v>
      </c>
      <c r="D438">
        <v>81831.221258083897</v>
      </c>
      <c r="E438">
        <v>1824.6</v>
      </c>
      <c r="F438">
        <v>412.33</v>
      </c>
      <c r="G438">
        <v>3648</v>
      </c>
      <c r="H438">
        <v>35125</v>
      </c>
      <c r="I438">
        <v>0.55900000000000005</v>
      </c>
      <c r="J438" s="242">
        <v>5.0631178707224327E-2</v>
      </c>
    </row>
    <row r="439" spans="1:10" x14ac:dyDescent="0.35">
      <c r="A439" s="6" t="s">
        <v>46</v>
      </c>
      <c r="B439">
        <v>2017</v>
      </c>
      <c r="C439">
        <v>1572.3</v>
      </c>
      <c r="D439">
        <v>15134.577059502342</v>
      </c>
      <c r="E439">
        <v>15.2</v>
      </c>
      <c r="F439">
        <v>99.73</v>
      </c>
      <c r="G439">
        <v>490.7</v>
      </c>
      <c r="H439">
        <v>8394</v>
      </c>
      <c r="I439">
        <v>0.38</v>
      </c>
      <c r="J439" s="242">
        <v>2.4899999999999999E-2</v>
      </c>
    </row>
    <row r="440" spans="1:10" x14ac:dyDescent="0.35">
      <c r="A440" s="6" t="s">
        <v>47</v>
      </c>
      <c r="B440">
        <v>2017</v>
      </c>
      <c r="C440">
        <v>826.3</v>
      </c>
      <c r="D440">
        <v>15500.871785551146</v>
      </c>
      <c r="E440">
        <v>97.7</v>
      </c>
      <c r="F440">
        <v>52.77</v>
      </c>
      <c r="G440">
        <v>980.5</v>
      </c>
      <c r="H440">
        <v>4280</v>
      </c>
      <c r="I440">
        <v>0.90400000000000003</v>
      </c>
      <c r="J440" s="242">
        <v>0.10324087178035671</v>
      </c>
    </row>
    <row r="441" spans="1:10" x14ac:dyDescent="0.35">
      <c r="A441" s="6" t="s">
        <v>179</v>
      </c>
      <c r="B441">
        <v>2017</v>
      </c>
      <c r="C441">
        <v>899.3</v>
      </c>
      <c r="D441">
        <v>31633.710928717392</v>
      </c>
      <c r="E441">
        <v>205.9</v>
      </c>
      <c r="F441">
        <v>72.22</v>
      </c>
      <c r="G441">
        <v>483.8</v>
      </c>
      <c r="H441">
        <v>6966</v>
      </c>
      <c r="I441">
        <v>0.41799999999999998</v>
      </c>
      <c r="J441" s="242">
        <v>8.3668436604385568E-2</v>
      </c>
    </row>
    <row r="442" spans="1:10" x14ac:dyDescent="0.35">
      <c r="A442" s="6" t="s">
        <v>48</v>
      </c>
      <c r="B442">
        <v>2017</v>
      </c>
      <c r="C442">
        <v>2113.6999999999998</v>
      </c>
      <c r="D442">
        <v>45841.384594542607</v>
      </c>
      <c r="E442">
        <v>26.9</v>
      </c>
      <c r="F442">
        <v>242.93</v>
      </c>
      <c r="G442">
        <v>1000.7</v>
      </c>
      <c r="H442">
        <v>21633</v>
      </c>
      <c r="I442">
        <v>0.377</v>
      </c>
      <c r="J442" s="242">
        <v>2.5201342167798207E-2</v>
      </c>
    </row>
    <row r="443" spans="1:10" x14ac:dyDescent="0.35">
      <c r="A443" s="6" t="s">
        <v>49</v>
      </c>
      <c r="B443">
        <v>2017</v>
      </c>
      <c r="C443">
        <v>5086</v>
      </c>
      <c r="D443">
        <v>117731.64943671113</v>
      </c>
      <c r="E443">
        <v>1154.8</v>
      </c>
      <c r="F443">
        <v>576.08000000000004</v>
      </c>
      <c r="G443">
        <v>6536.8</v>
      </c>
      <c r="H443">
        <v>30403</v>
      </c>
      <c r="I443">
        <v>0.72399999999999998</v>
      </c>
      <c r="J443" s="242">
        <v>3.1977008178549815E-2</v>
      </c>
    </row>
    <row r="444" spans="1:10" x14ac:dyDescent="0.35">
      <c r="A444" s="6" t="s">
        <v>50</v>
      </c>
      <c r="B444">
        <v>2017</v>
      </c>
      <c r="C444">
        <v>2368.1999999999998</v>
      </c>
      <c r="D444">
        <v>44574.236599110467</v>
      </c>
      <c r="E444">
        <v>66.599999999999994</v>
      </c>
      <c r="F444">
        <v>271.83999999999997</v>
      </c>
      <c r="G444">
        <v>832</v>
      </c>
      <c r="H444">
        <v>26382</v>
      </c>
      <c r="I444">
        <v>0.26</v>
      </c>
      <c r="J444" s="242">
        <v>3.2248325257302091E-2</v>
      </c>
    </row>
    <row r="445" spans="1:10" x14ac:dyDescent="0.35">
      <c r="A445" s="6" t="s">
        <v>51</v>
      </c>
      <c r="B445">
        <v>2017</v>
      </c>
      <c r="C445">
        <v>3007.2</v>
      </c>
      <c r="D445">
        <v>96906.576663300875</v>
      </c>
      <c r="E445">
        <v>426.9</v>
      </c>
      <c r="F445">
        <v>321.44</v>
      </c>
      <c r="G445">
        <v>4334.5</v>
      </c>
      <c r="H445">
        <v>23054</v>
      </c>
      <c r="I445">
        <v>0.70299999999999996</v>
      </c>
      <c r="J445" s="242">
        <v>3.3855549654806166E-2</v>
      </c>
    </row>
    <row r="446" spans="1:10" x14ac:dyDescent="0.35">
      <c r="A446" s="6" t="s">
        <v>52</v>
      </c>
      <c r="B446">
        <v>2017</v>
      </c>
      <c r="C446">
        <v>18554</v>
      </c>
      <c r="D446">
        <v>552024.64090659935</v>
      </c>
      <c r="E446">
        <v>8278.7000000000007</v>
      </c>
      <c r="F446">
        <v>1639.64</v>
      </c>
      <c r="G446">
        <v>27196.9</v>
      </c>
      <c r="H446">
        <v>118739</v>
      </c>
      <c r="I446">
        <v>0.73399999999999999</v>
      </c>
      <c r="J446" s="242">
        <v>3.8545952208247102E-2</v>
      </c>
    </row>
    <row r="447" spans="1:10" x14ac:dyDescent="0.35">
      <c r="A447" s="6" t="s">
        <v>53</v>
      </c>
      <c r="B447">
        <v>2017</v>
      </c>
      <c r="C447">
        <v>1799</v>
      </c>
      <c r="D447">
        <v>47908.057793965614</v>
      </c>
      <c r="E447">
        <v>80.099999999999994</v>
      </c>
      <c r="F447">
        <v>309.38</v>
      </c>
      <c r="G447">
        <v>1075.8</v>
      </c>
      <c r="H447">
        <v>24949</v>
      </c>
      <c r="I447">
        <v>0.32400000000000001</v>
      </c>
      <c r="J447" s="242">
        <v>2.8963804904911371E-2</v>
      </c>
    </row>
    <row r="448" spans="1:10" x14ac:dyDescent="0.35">
      <c r="A448" s="6" t="s">
        <v>54</v>
      </c>
      <c r="B448">
        <v>2017</v>
      </c>
      <c r="C448">
        <v>2370.1</v>
      </c>
      <c r="D448">
        <v>45959.600333693947</v>
      </c>
      <c r="E448">
        <v>1818.4</v>
      </c>
      <c r="F448">
        <v>201.15</v>
      </c>
      <c r="G448">
        <v>1818.5</v>
      </c>
      <c r="H448">
        <v>13379</v>
      </c>
      <c r="I448">
        <v>0.745</v>
      </c>
      <c r="J448" s="242">
        <v>4.2000456442610093E-2</v>
      </c>
    </row>
    <row r="449" spans="1:10" x14ac:dyDescent="0.35">
      <c r="A449" s="6" t="s">
        <v>55</v>
      </c>
      <c r="B449">
        <v>2017</v>
      </c>
      <c r="C449">
        <v>10414.700000000001</v>
      </c>
      <c r="D449">
        <v>203131.41406875823</v>
      </c>
      <c r="E449">
        <v>341</v>
      </c>
      <c r="F449">
        <v>1526.72</v>
      </c>
      <c r="G449">
        <v>3861.3</v>
      </c>
      <c r="H449">
        <v>149824</v>
      </c>
      <c r="I449">
        <v>0.184</v>
      </c>
      <c r="J449" s="242">
        <v>2.7305260112244163E-2</v>
      </c>
    </row>
    <row r="450" spans="1:10" x14ac:dyDescent="0.35">
      <c r="A450" s="6" t="s">
        <v>180</v>
      </c>
      <c r="B450">
        <v>2017</v>
      </c>
      <c r="C450">
        <v>740.8</v>
      </c>
      <c r="D450">
        <v>5347.0661517009257</v>
      </c>
      <c r="E450">
        <v>147.19999999999999</v>
      </c>
      <c r="F450">
        <v>36.47</v>
      </c>
      <c r="G450">
        <v>696.4</v>
      </c>
      <c r="H450">
        <v>2637</v>
      </c>
      <c r="I450">
        <v>1</v>
      </c>
      <c r="J450" s="242">
        <v>4.2225439699983471E-2</v>
      </c>
    </row>
    <row r="451" spans="1:10" x14ac:dyDescent="0.35">
      <c r="A451" s="6" t="s">
        <v>56</v>
      </c>
      <c r="B451">
        <v>2017</v>
      </c>
      <c r="C451">
        <v>1268.5</v>
      </c>
      <c r="D451">
        <v>29404.395382377686</v>
      </c>
      <c r="E451">
        <v>188.8</v>
      </c>
      <c r="F451">
        <v>154.11000000000001</v>
      </c>
      <c r="G451">
        <v>868.4</v>
      </c>
      <c r="H451">
        <v>11366</v>
      </c>
      <c r="I451">
        <v>0.52200000000000002</v>
      </c>
      <c r="J451" s="242">
        <v>3.8900785153461709E-2</v>
      </c>
    </row>
    <row r="452" spans="1:10" x14ac:dyDescent="0.35">
      <c r="A452" s="6" t="s">
        <v>57</v>
      </c>
      <c r="B452">
        <v>2017</v>
      </c>
      <c r="C452">
        <v>3273.1</v>
      </c>
      <c r="D452">
        <v>88282.445129943488</v>
      </c>
      <c r="E452">
        <v>583.9</v>
      </c>
      <c r="F452">
        <v>219.5</v>
      </c>
      <c r="G452">
        <v>3833.3</v>
      </c>
      <c r="H452">
        <v>16427</v>
      </c>
      <c r="I452">
        <v>0.871</v>
      </c>
      <c r="J452" s="242">
        <v>7.9358024896472354E-2</v>
      </c>
    </row>
    <row r="453" spans="1:10" x14ac:dyDescent="0.35">
      <c r="A453" s="6" t="s">
        <v>58</v>
      </c>
      <c r="B453">
        <v>2017</v>
      </c>
      <c r="C453">
        <v>1809</v>
      </c>
      <c r="D453">
        <v>31230.4225178507</v>
      </c>
      <c r="E453">
        <v>180</v>
      </c>
      <c r="F453">
        <v>154.93</v>
      </c>
      <c r="G453">
        <v>2302.9</v>
      </c>
      <c r="H453">
        <v>8050</v>
      </c>
      <c r="I453">
        <v>0.71699999999999997</v>
      </c>
      <c r="J453" s="242">
        <v>9.758729535867415E-2</v>
      </c>
    </row>
    <row r="454" spans="1:10" x14ac:dyDescent="0.35">
      <c r="A454" s="6" t="s">
        <v>59</v>
      </c>
      <c r="B454">
        <v>2017</v>
      </c>
      <c r="C454">
        <v>9620.7000000000007</v>
      </c>
      <c r="D454">
        <v>169922.68001706933</v>
      </c>
      <c r="E454">
        <v>371.7</v>
      </c>
      <c r="F454">
        <v>1376.15</v>
      </c>
      <c r="G454">
        <v>2506.6</v>
      </c>
      <c r="H454">
        <v>83267</v>
      </c>
      <c r="I454">
        <v>0.23699999999999999</v>
      </c>
      <c r="J454" s="242">
        <v>1.8888688904350224E-2</v>
      </c>
    </row>
    <row r="455" spans="1:10" x14ac:dyDescent="0.35">
      <c r="A455" s="6" t="s">
        <v>60</v>
      </c>
      <c r="B455">
        <v>2017</v>
      </c>
      <c r="C455">
        <v>6859.1</v>
      </c>
      <c r="D455">
        <v>183655.31617405935</v>
      </c>
      <c r="E455">
        <v>796.7</v>
      </c>
      <c r="F455">
        <v>828.52</v>
      </c>
      <c r="G455">
        <v>6955.1</v>
      </c>
      <c r="H455">
        <v>71318</v>
      </c>
      <c r="I455">
        <v>0.51100000000000001</v>
      </c>
      <c r="J455" s="242">
        <v>2.8396623511195766E-2</v>
      </c>
    </row>
    <row r="456" spans="1:10" x14ac:dyDescent="0.35">
      <c r="A456" s="6" t="s">
        <v>61</v>
      </c>
      <c r="B456">
        <v>2017</v>
      </c>
      <c r="C456">
        <v>3984.4</v>
      </c>
      <c r="D456">
        <v>72178.362670032453</v>
      </c>
      <c r="E456">
        <v>872.2</v>
      </c>
      <c r="F456">
        <v>339.99</v>
      </c>
      <c r="G456">
        <v>3849.2</v>
      </c>
      <c r="H456">
        <v>24789</v>
      </c>
      <c r="I456">
        <v>0.76</v>
      </c>
      <c r="J456" s="242">
        <v>3.1018399222707854E-2</v>
      </c>
    </row>
    <row r="457" spans="1:10" x14ac:dyDescent="0.35">
      <c r="A457" s="6" t="s">
        <v>62</v>
      </c>
      <c r="B457">
        <v>2017</v>
      </c>
      <c r="C457">
        <v>2070.1999999999998</v>
      </c>
      <c r="D457">
        <v>21323.786604639979</v>
      </c>
      <c r="E457">
        <v>113.2</v>
      </c>
      <c r="F457">
        <v>143.25</v>
      </c>
      <c r="G457">
        <v>968.1</v>
      </c>
      <c r="H457">
        <v>12827</v>
      </c>
      <c r="I457">
        <v>0.48299999999999998</v>
      </c>
      <c r="J457" s="242">
        <v>3.5605277776118674E-2</v>
      </c>
    </row>
    <row r="458" spans="1:10" x14ac:dyDescent="0.35">
      <c r="A458" s="6" t="s">
        <v>63</v>
      </c>
      <c r="B458">
        <v>2017</v>
      </c>
      <c r="C458">
        <v>10415.6</v>
      </c>
      <c r="D458">
        <v>211717.91978002162</v>
      </c>
      <c r="E458">
        <v>296.39999999999998</v>
      </c>
      <c r="F458">
        <v>1464.18</v>
      </c>
      <c r="G458">
        <v>3446.9</v>
      </c>
      <c r="H458">
        <v>121368</v>
      </c>
      <c r="I458">
        <v>0.216</v>
      </c>
      <c r="J458" s="242">
        <v>2.151814443905788E-2</v>
      </c>
    </row>
    <row r="459" spans="1:10" x14ac:dyDescent="0.35">
      <c r="A459" s="6" t="s">
        <v>64</v>
      </c>
      <c r="B459">
        <v>2017</v>
      </c>
      <c r="C459">
        <v>3863.5</v>
      </c>
      <c r="D459">
        <v>70964.020894097834</v>
      </c>
      <c r="E459">
        <v>398.4</v>
      </c>
      <c r="F459">
        <v>240.9</v>
      </c>
      <c r="G459">
        <v>3952.4</v>
      </c>
      <c r="H459">
        <v>18135</v>
      </c>
      <c r="I459">
        <v>0.73199999999999998</v>
      </c>
      <c r="J459" s="242">
        <v>3.058240797134296E-2</v>
      </c>
    </row>
    <row r="460" spans="1:10" x14ac:dyDescent="0.35">
      <c r="A460" s="6" t="s">
        <v>65</v>
      </c>
      <c r="B460">
        <v>2017</v>
      </c>
      <c r="C460">
        <v>2989.8</v>
      </c>
      <c r="D460">
        <v>73652.962948190878</v>
      </c>
      <c r="E460">
        <v>496.1</v>
      </c>
      <c r="F460">
        <v>329.22</v>
      </c>
      <c r="G460">
        <v>3622</v>
      </c>
      <c r="H460">
        <v>20371</v>
      </c>
      <c r="I460">
        <v>0.78800000000000003</v>
      </c>
      <c r="J460" s="242">
        <v>4.815809507099051E-2</v>
      </c>
    </row>
    <row r="461" spans="1:10" x14ac:dyDescent="0.35">
      <c r="A461" s="6" t="s">
        <v>66</v>
      </c>
      <c r="B461">
        <v>2017</v>
      </c>
      <c r="C461">
        <v>676</v>
      </c>
      <c r="D461">
        <v>6378.9306301238121</v>
      </c>
      <c r="E461">
        <v>27</v>
      </c>
      <c r="F461">
        <v>28.32</v>
      </c>
      <c r="G461">
        <v>426.5</v>
      </c>
      <c r="H461">
        <v>2188</v>
      </c>
      <c r="I461">
        <v>0.84599999999999997</v>
      </c>
      <c r="J461" s="242">
        <v>4.0595662039119726E-2</v>
      </c>
    </row>
    <row r="462" spans="1:10" x14ac:dyDescent="0.35">
      <c r="A462" s="6" t="s">
        <v>67</v>
      </c>
      <c r="B462">
        <v>2017</v>
      </c>
      <c r="C462">
        <v>530.79999999999995</v>
      </c>
      <c r="D462">
        <v>9153.4741855992288</v>
      </c>
      <c r="E462">
        <v>39.1</v>
      </c>
      <c r="F462">
        <v>28.55</v>
      </c>
      <c r="G462">
        <v>383.4</v>
      </c>
      <c r="H462">
        <v>2089</v>
      </c>
      <c r="I462">
        <v>0.98699999999999999</v>
      </c>
      <c r="J462" s="242">
        <v>4.0944984239430722E-2</v>
      </c>
    </row>
    <row r="463" spans="1:10" x14ac:dyDescent="0.35">
      <c r="A463" s="6" t="s">
        <v>68</v>
      </c>
      <c r="B463">
        <v>2017</v>
      </c>
      <c r="C463">
        <v>1650</v>
      </c>
      <c r="D463">
        <v>18209.336261569901</v>
      </c>
      <c r="E463">
        <v>64.099999999999994</v>
      </c>
      <c r="F463">
        <v>123.63</v>
      </c>
      <c r="G463">
        <v>647.9</v>
      </c>
      <c r="H463">
        <v>9450</v>
      </c>
      <c r="I463">
        <v>0.47</v>
      </c>
      <c r="J463" s="242">
        <v>2.0586706127019794E-2</v>
      </c>
    </row>
    <row r="464" spans="1:10" x14ac:dyDescent="0.35">
      <c r="A464" s="6" t="s">
        <v>1</v>
      </c>
      <c r="B464">
        <v>2018</v>
      </c>
      <c r="C464">
        <v>1038.5999999999999</v>
      </c>
      <c r="D464">
        <v>14168.361000000001</v>
      </c>
      <c r="E464">
        <v>107.2</v>
      </c>
      <c r="F464">
        <v>83.26</v>
      </c>
      <c r="G464">
        <v>907.1</v>
      </c>
      <c r="H464">
        <v>5300</v>
      </c>
      <c r="I464">
        <v>0.78500000000000003</v>
      </c>
      <c r="J464" s="242">
        <v>5.3968253968253922E-2</v>
      </c>
    </row>
    <row r="465" spans="1:10" x14ac:dyDescent="0.35">
      <c r="A465" s="6" t="s">
        <v>173</v>
      </c>
      <c r="B465">
        <v>2018</v>
      </c>
      <c r="C465">
        <v>4405.2</v>
      </c>
      <c r="D465">
        <v>79144.207999999999</v>
      </c>
      <c r="E465">
        <v>127.1</v>
      </c>
      <c r="F465">
        <v>627.65</v>
      </c>
      <c r="G465">
        <v>1341.2</v>
      </c>
      <c r="H465">
        <v>57087</v>
      </c>
      <c r="I465">
        <v>0.17899999999999999</v>
      </c>
      <c r="J465" s="242">
        <v>1.5429543824587187E-2</v>
      </c>
    </row>
    <row r="466" spans="1:10" x14ac:dyDescent="0.35">
      <c r="A466" s="6" t="s">
        <v>2</v>
      </c>
      <c r="B466">
        <v>2018</v>
      </c>
      <c r="C466">
        <v>21341</v>
      </c>
      <c r="D466">
        <v>344086.41</v>
      </c>
      <c r="E466">
        <v>2909.9</v>
      </c>
      <c r="F466">
        <v>2449.48</v>
      </c>
      <c r="G466">
        <v>7745.5</v>
      </c>
      <c r="H466">
        <v>212012</v>
      </c>
      <c r="I466">
        <v>0.24399999999999999</v>
      </c>
      <c r="J466" s="242">
        <v>2.6980871808122274E-2</v>
      </c>
    </row>
    <row r="467" spans="1:10" x14ac:dyDescent="0.35">
      <c r="A467" s="6" t="s">
        <v>3</v>
      </c>
      <c r="B467">
        <v>2018</v>
      </c>
      <c r="C467">
        <v>59551</v>
      </c>
      <c r="D467">
        <v>2465174.8670000001</v>
      </c>
      <c r="E467">
        <v>20359.400000000001</v>
      </c>
      <c r="F467">
        <v>7404.72</v>
      </c>
      <c r="G467">
        <v>80074.899999999994</v>
      </c>
      <c r="H467">
        <v>470532</v>
      </c>
      <c r="I467">
        <v>0.67300000000000004</v>
      </c>
      <c r="J467" s="242">
        <v>2.5995080316039441E-2</v>
      </c>
    </row>
    <row r="468" spans="1:10" x14ac:dyDescent="0.35">
      <c r="A468" s="6" t="s">
        <v>174</v>
      </c>
      <c r="B468">
        <v>2018</v>
      </c>
      <c r="C468">
        <v>52650.1</v>
      </c>
      <c r="D468">
        <v>1786715.588</v>
      </c>
      <c r="E468">
        <v>12944.2</v>
      </c>
      <c r="F468">
        <v>5617.94</v>
      </c>
      <c r="G468">
        <v>71842.100000000006</v>
      </c>
      <c r="H468">
        <v>429760</v>
      </c>
      <c r="I468">
        <v>0.67</v>
      </c>
      <c r="J468" s="242">
        <v>3.4754726088294385E-2</v>
      </c>
    </row>
    <row r="469" spans="1:10" x14ac:dyDescent="0.35">
      <c r="A469" s="6" t="s">
        <v>4</v>
      </c>
      <c r="B469">
        <v>2018</v>
      </c>
      <c r="C469">
        <v>602.29999999999995</v>
      </c>
      <c r="D469">
        <v>12869.706</v>
      </c>
      <c r="E469">
        <v>218.2</v>
      </c>
      <c r="F469">
        <v>29.24</v>
      </c>
      <c r="G469">
        <v>804.2</v>
      </c>
      <c r="H469">
        <v>1819</v>
      </c>
      <c r="I469">
        <v>1</v>
      </c>
      <c r="J469" s="242">
        <v>0.11398518518518522</v>
      </c>
    </row>
    <row r="470" spans="1:10" x14ac:dyDescent="0.35">
      <c r="A470" s="6" t="s">
        <v>5</v>
      </c>
      <c r="B470">
        <v>2018</v>
      </c>
      <c r="C470">
        <v>2214.8000000000002</v>
      </c>
      <c r="D470">
        <v>54890.123</v>
      </c>
      <c r="E470">
        <v>40.700000000000003</v>
      </c>
      <c r="F470">
        <v>281.07</v>
      </c>
      <c r="G470">
        <v>1095.5999999999999</v>
      </c>
      <c r="H470">
        <v>24823</v>
      </c>
      <c r="I470">
        <v>0.24099999999999999</v>
      </c>
      <c r="J470" s="242">
        <v>2.5775451517941451E-2</v>
      </c>
    </row>
    <row r="471" spans="1:10" x14ac:dyDescent="0.35">
      <c r="A471" s="6" t="s">
        <v>6</v>
      </c>
      <c r="B471">
        <v>2018</v>
      </c>
      <c r="C471">
        <v>1716.8</v>
      </c>
      <c r="D471">
        <v>17220.812000000002</v>
      </c>
      <c r="E471">
        <v>474</v>
      </c>
      <c r="F471">
        <v>50.59</v>
      </c>
      <c r="G471">
        <v>1013.3</v>
      </c>
      <c r="H471">
        <v>3851</v>
      </c>
      <c r="I471">
        <v>0.93</v>
      </c>
      <c r="J471" s="242">
        <v>6.6934335375165202E-2</v>
      </c>
    </row>
    <row r="472" spans="1:10" x14ac:dyDescent="0.35">
      <c r="A472" s="6" t="s">
        <v>7</v>
      </c>
      <c r="B472">
        <v>2018</v>
      </c>
      <c r="C472">
        <v>1424.3</v>
      </c>
      <c r="D472">
        <v>38417.697</v>
      </c>
      <c r="E472">
        <v>24.6</v>
      </c>
      <c r="F472">
        <v>177.85</v>
      </c>
      <c r="G472">
        <v>907.8</v>
      </c>
      <c r="H472">
        <v>10586</v>
      </c>
      <c r="I472">
        <v>0.41199999999999998</v>
      </c>
      <c r="J472" s="242">
        <v>4.7587845378605997E-2</v>
      </c>
    </row>
    <row r="473" spans="1:10" x14ac:dyDescent="0.35">
      <c r="A473" s="6" t="s">
        <v>8</v>
      </c>
      <c r="B473">
        <v>2018</v>
      </c>
      <c r="C473">
        <v>1813.2</v>
      </c>
      <c r="D473">
        <v>19699.584999999999</v>
      </c>
      <c r="E473">
        <v>139.5</v>
      </c>
      <c r="F473">
        <v>115.24</v>
      </c>
      <c r="G473">
        <v>446.6</v>
      </c>
      <c r="H473">
        <v>7803</v>
      </c>
      <c r="I473">
        <v>0.40799999999999997</v>
      </c>
      <c r="J473" s="242">
        <v>3.4472849115555614E-2</v>
      </c>
    </row>
    <row r="474" spans="1:10" x14ac:dyDescent="0.35">
      <c r="A474" s="6" t="s">
        <v>9</v>
      </c>
      <c r="B474">
        <v>2018</v>
      </c>
      <c r="C474">
        <v>1493</v>
      </c>
      <c r="D474">
        <v>24409.687000000002</v>
      </c>
      <c r="E474">
        <v>81.5</v>
      </c>
      <c r="F474">
        <v>141.41</v>
      </c>
      <c r="G474">
        <v>911.9</v>
      </c>
      <c r="H474">
        <v>9832</v>
      </c>
      <c r="I474">
        <v>0.69899999999999995</v>
      </c>
      <c r="J474" s="242">
        <v>3.2049163186972408E-2</v>
      </c>
    </row>
    <row r="475" spans="1:10" x14ac:dyDescent="0.35">
      <c r="A475" s="6" t="s">
        <v>10</v>
      </c>
      <c r="B475">
        <v>2018</v>
      </c>
      <c r="C475">
        <v>26403.7</v>
      </c>
      <c r="D475">
        <v>592337.08799999999</v>
      </c>
      <c r="E475">
        <v>433</v>
      </c>
      <c r="F475">
        <v>3472.96</v>
      </c>
      <c r="G475">
        <v>6420.1</v>
      </c>
      <c r="H475">
        <v>389870</v>
      </c>
      <c r="I475">
        <v>0.09</v>
      </c>
      <c r="J475" s="242">
        <v>2.0803020686436358E-2</v>
      </c>
    </row>
    <row r="476" spans="1:10" x14ac:dyDescent="0.35">
      <c r="A476" s="6" t="s">
        <v>11</v>
      </c>
      <c r="B476">
        <v>2018</v>
      </c>
      <c r="C476">
        <v>4095.5</v>
      </c>
      <c r="D476">
        <v>131726.83499999999</v>
      </c>
      <c r="E476">
        <v>969.9</v>
      </c>
      <c r="F476">
        <v>634.84</v>
      </c>
      <c r="G476">
        <v>4103.1000000000004</v>
      </c>
      <c r="H476">
        <v>32741</v>
      </c>
      <c r="I476">
        <v>0.64100000000000001</v>
      </c>
      <c r="J476" s="242">
        <v>2.4489583342528386E-2</v>
      </c>
    </row>
    <row r="477" spans="1:10" x14ac:dyDescent="0.35">
      <c r="A477" s="6" t="s">
        <v>12</v>
      </c>
      <c r="B477">
        <v>2018</v>
      </c>
      <c r="C477">
        <v>1139.4000000000001</v>
      </c>
      <c r="D477">
        <v>12630.64</v>
      </c>
      <c r="E477">
        <v>90.1</v>
      </c>
      <c r="F477">
        <v>66.38</v>
      </c>
      <c r="G477">
        <v>666.3</v>
      </c>
      <c r="H477">
        <v>4919</v>
      </c>
      <c r="I477">
        <v>0.83299999999999996</v>
      </c>
      <c r="J477" s="242">
        <v>2.6914506860560756E-2</v>
      </c>
    </row>
    <row r="478" spans="1:10" x14ac:dyDescent="0.35">
      <c r="A478" s="6" t="s">
        <v>13</v>
      </c>
      <c r="B478">
        <v>2018</v>
      </c>
      <c r="C478">
        <v>3315</v>
      </c>
      <c r="D478">
        <v>62514.593999999997</v>
      </c>
      <c r="E478">
        <v>574.1</v>
      </c>
      <c r="F478">
        <v>246.45</v>
      </c>
      <c r="G478">
        <v>2773</v>
      </c>
      <c r="H478">
        <v>24907</v>
      </c>
      <c r="I478">
        <v>0.56999999999999995</v>
      </c>
      <c r="J478" s="242">
        <v>3.4132602008672054E-2</v>
      </c>
    </row>
    <row r="479" spans="1:10" x14ac:dyDescent="0.35">
      <c r="A479" s="6" t="s">
        <v>14</v>
      </c>
      <c r="B479">
        <v>2018</v>
      </c>
      <c r="C479">
        <v>270.8</v>
      </c>
      <c r="D479">
        <v>2404.4009999999998</v>
      </c>
      <c r="E479">
        <v>37.299999999999997</v>
      </c>
      <c r="F479">
        <v>17.350000000000001</v>
      </c>
      <c r="G479">
        <v>138.9</v>
      </c>
      <c r="H479">
        <v>759</v>
      </c>
      <c r="I479">
        <v>1</v>
      </c>
      <c r="J479" s="242">
        <v>3.2841957480946531E-2</v>
      </c>
    </row>
    <row r="480" spans="1:10" x14ac:dyDescent="0.35">
      <c r="A480" s="6" t="s">
        <v>15</v>
      </c>
      <c r="B480">
        <v>2018</v>
      </c>
      <c r="C480">
        <v>1398.5</v>
      </c>
      <c r="D480">
        <v>23014.596000000001</v>
      </c>
      <c r="E480">
        <v>308.8</v>
      </c>
      <c r="F480">
        <v>72.069999999999993</v>
      </c>
      <c r="G480">
        <v>941.2</v>
      </c>
      <c r="H480">
        <v>5499</v>
      </c>
      <c r="I480">
        <v>1</v>
      </c>
      <c r="J480" s="242">
        <v>4.4308573913711007E-2</v>
      </c>
    </row>
    <row r="481" spans="1:10" x14ac:dyDescent="0.35">
      <c r="A481" s="6" t="s">
        <v>16</v>
      </c>
      <c r="B481">
        <v>2018</v>
      </c>
      <c r="C481">
        <v>15971.4</v>
      </c>
      <c r="D481">
        <v>432458.84299999999</v>
      </c>
      <c r="E481">
        <v>8951.5</v>
      </c>
      <c r="F481">
        <v>1017.46</v>
      </c>
      <c r="G481">
        <v>27368.7</v>
      </c>
      <c r="H481">
        <v>102683</v>
      </c>
      <c r="I481">
        <v>0.77600000000000002</v>
      </c>
      <c r="J481" s="242">
        <v>4.1178643117874322E-2</v>
      </c>
    </row>
    <row r="482" spans="1:10" x14ac:dyDescent="0.35">
      <c r="A482" s="6" t="s">
        <v>75</v>
      </c>
      <c r="B482">
        <v>2018</v>
      </c>
      <c r="C482">
        <v>20365</v>
      </c>
      <c r="D482">
        <v>265618.27799999999</v>
      </c>
      <c r="E482">
        <v>6471.6</v>
      </c>
      <c r="F482">
        <v>663.57</v>
      </c>
      <c r="G482">
        <v>13390.5</v>
      </c>
      <c r="H482">
        <v>58417</v>
      </c>
      <c r="I482">
        <v>0.64</v>
      </c>
      <c r="J482" s="242">
        <v>3.8999951970502371E-2</v>
      </c>
    </row>
    <row r="483" spans="1:10" x14ac:dyDescent="0.35">
      <c r="A483" s="6" t="s">
        <v>17</v>
      </c>
      <c r="B483">
        <v>2018</v>
      </c>
      <c r="C483">
        <v>1904.4</v>
      </c>
      <c r="D483">
        <v>28874.548999999999</v>
      </c>
      <c r="E483">
        <v>36.799999999999997</v>
      </c>
      <c r="F483">
        <v>156.1</v>
      </c>
      <c r="G483">
        <v>842.6</v>
      </c>
      <c r="H483">
        <v>15007</v>
      </c>
      <c r="I483">
        <v>0.39500000000000002</v>
      </c>
      <c r="J483" s="242">
        <v>3.5298665245427338E-2</v>
      </c>
    </row>
    <row r="484" spans="1:10" x14ac:dyDescent="0.35">
      <c r="A484" s="6" t="s">
        <v>18</v>
      </c>
      <c r="B484">
        <v>2018</v>
      </c>
      <c r="C484">
        <v>993</v>
      </c>
      <c r="D484">
        <v>12285.862999999999</v>
      </c>
      <c r="E484">
        <v>139.4</v>
      </c>
      <c r="F484">
        <v>70.77</v>
      </c>
      <c r="G484">
        <v>753.7</v>
      </c>
      <c r="H484">
        <v>5330</v>
      </c>
      <c r="I484">
        <v>0.746</v>
      </c>
      <c r="J484" s="242">
        <v>5.2128258016125958E-2</v>
      </c>
    </row>
    <row r="485" spans="1:10" x14ac:dyDescent="0.35">
      <c r="A485" s="6" t="s">
        <v>19</v>
      </c>
      <c r="B485">
        <v>2018</v>
      </c>
      <c r="C485">
        <v>2184.3000000000002</v>
      </c>
      <c r="D485">
        <v>28896.981</v>
      </c>
      <c r="E485">
        <v>133.1</v>
      </c>
      <c r="F485">
        <v>223.68</v>
      </c>
      <c r="G485">
        <v>511.6</v>
      </c>
      <c r="H485">
        <v>20929</v>
      </c>
      <c r="I485">
        <v>0.24</v>
      </c>
      <c r="J485" s="242">
        <v>2.6260954832383478E-2</v>
      </c>
    </row>
    <row r="486" spans="1:10" x14ac:dyDescent="0.35">
      <c r="A486" s="6" t="s">
        <v>20</v>
      </c>
      <c r="B486">
        <v>2018</v>
      </c>
      <c r="C486">
        <v>1937</v>
      </c>
      <c r="D486">
        <v>28700.374</v>
      </c>
      <c r="E486">
        <v>491.8</v>
      </c>
      <c r="F486">
        <v>93.99</v>
      </c>
      <c r="G486">
        <v>1550.7</v>
      </c>
      <c r="H486">
        <v>8939</v>
      </c>
      <c r="I486">
        <v>0.63800000000000001</v>
      </c>
      <c r="J486" s="242">
        <v>4.5265975550302102E-2</v>
      </c>
    </row>
    <row r="487" spans="1:10" x14ac:dyDescent="0.35">
      <c r="A487" s="6" t="s">
        <v>21</v>
      </c>
      <c r="B487">
        <v>2018</v>
      </c>
      <c r="C487">
        <v>3079.2</v>
      </c>
      <c r="D487">
        <v>57875.627999999997</v>
      </c>
      <c r="E487">
        <v>453.8</v>
      </c>
      <c r="F487">
        <v>152.81</v>
      </c>
      <c r="G487">
        <v>3662</v>
      </c>
      <c r="H487">
        <v>12522</v>
      </c>
      <c r="I487">
        <v>0.755</v>
      </c>
      <c r="J487" s="242">
        <v>5.5920908413345648E-2</v>
      </c>
    </row>
    <row r="488" spans="1:10" x14ac:dyDescent="0.35">
      <c r="A488" s="6" t="s">
        <v>22</v>
      </c>
      <c r="B488">
        <v>2018</v>
      </c>
      <c r="C488">
        <v>2481.1</v>
      </c>
      <c r="D488">
        <v>56971.716999999997</v>
      </c>
      <c r="E488">
        <v>396.8</v>
      </c>
      <c r="F488">
        <v>169.3</v>
      </c>
      <c r="G488">
        <v>4003.4</v>
      </c>
      <c r="H488">
        <v>15963</v>
      </c>
      <c r="I488">
        <v>0.79800000000000004</v>
      </c>
      <c r="J488" s="242">
        <v>4.6242457186468765E-2</v>
      </c>
    </row>
    <row r="489" spans="1:10" x14ac:dyDescent="0.35">
      <c r="A489" s="6" t="s">
        <v>23</v>
      </c>
      <c r="B489">
        <v>2018</v>
      </c>
      <c r="C489">
        <v>1025.5999999999999</v>
      </c>
      <c r="D489">
        <v>20822.182000000001</v>
      </c>
      <c r="E489">
        <v>135.9</v>
      </c>
      <c r="F489">
        <v>65.39</v>
      </c>
      <c r="G489">
        <v>918.2</v>
      </c>
      <c r="H489">
        <v>5809</v>
      </c>
      <c r="I489">
        <v>0.79700000000000004</v>
      </c>
      <c r="J489" s="242">
        <v>4.1874192953329656E-2</v>
      </c>
    </row>
    <row r="490" spans="1:10" x14ac:dyDescent="0.35">
      <c r="A490" s="6" t="s">
        <v>24</v>
      </c>
      <c r="B490">
        <v>2018</v>
      </c>
      <c r="C490">
        <v>2212.1999999999998</v>
      </c>
      <c r="D490">
        <v>58692.214</v>
      </c>
      <c r="E490">
        <v>113</v>
      </c>
      <c r="F490">
        <v>365.06</v>
      </c>
      <c r="G490">
        <v>1479.4</v>
      </c>
      <c r="H490">
        <v>23450</v>
      </c>
      <c r="I490">
        <v>0.51300000000000001</v>
      </c>
      <c r="J490" s="242">
        <v>2.4866037612336623E-2</v>
      </c>
    </row>
    <row r="491" spans="1:10" x14ac:dyDescent="0.35">
      <c r="A491" s="6" t="s">
        <v>25</v>
      </c>
      <c r="B491">
        <v>2018</v>
      </c>
      <c r="C491">
        <v>672.8</v>
      </c>
      <c r="D491">
        <v>12511.897999999999</v>
      </c>
      <c r="E491">
        <v>72</v>
      </c>
      <c r="F491">
        <v>46.94</v>
      </c>
      <c r="G491">
        <v>715</v>
      </c>
      <c r="H491">
        <v>3254</v>
      </c>
      <c r="I491">
        <v>0.86599999999999999</v>
      </c>
      <c r="J491" s="242">
        <v>4.3567746011044732E-2</v>
      </c>
    </row>
    <row r="492" spans="1:10" x14ac:dyDescent="0.35">
      <c r="A492" s="6" t="s">
        <v>26</v>
      </c>
      <c r="B492">
        <v>2018</v>
      </c>
      <c r="C492">
        <v>5338.7</v>
      </c>
      <c r="D492">
        <v>101540.465</v>
      </c>
      <c r="E492">
        <v>729</v>
      </c>
      <c r="F492">
        <v>583.91999999999996</v>
      </c>
      <c r="G492">
        <v>4504.3</v>
      </c>
      <c r="H492">
        <v>51696</v>
      </c>
      <c r="I492">
        <v>0.51200000000000001</v>
      </c>
      <c r="J492" s="242">
        <v>3.4269512050412551E-2</v>
      </c>
    </row>
    <row r="493" spans="1:10" x14ac:dyDescent="0.35">
      <c r="A493" s="6" t="s">
        <v>27</v>
      </c>
      <c r="B493">
        <v>2018</v>
      </c>
      <c r="C493">
        <v>5058.2</v>
      </c>
      <c r="D493">
        <v>90362.031000000003</v>
      </c>
      <c r="E493">
        <v>74.7</v>
      </c>
      <c r="F493">
        <v>514.66</v>
      </c>
      <c r="G493">
        <v>1643.2</v>
      </c>
      <c r="H493">
        <v>58143</v>
      </c>
      <c r="I493">
        <v>0.192</v>
      </c>
      <c r="J493" s="242">
        <v>2.4957675193372889E-2</v>
      </c>
    </row>
    <row r="494" spans="1:10" x14ac:dyDescent="0.35">
      <c r="A494" s="6" t="s">
        <v>28</v>
      </c>
      <c r="B494">
        <v>2018</v>
      </c>
      <c r="C494">
        <v>594.4</v>
      </c>
      <c r="D494">
        <v>14949.481</v>
      </c>
      <c r="E494">
        <v>19.2</v>
      </c>
      <c r="F494">
        <v>23.91</v>
      </c>
      <c r="G494">
        <v>660.7</v>
      </c>
      <c r="H494">
        <v>2355</v>
      </c>
      <c r="I494">
        <v>0.84499999999999997</v>
      </c>
      <c r="J494" s="242">
        <v>5.7421451787649132E-2</v>
      </c>
    </row>
    <row r="495" spans="1:10" x14ac:dyDescent="0.35">
      <c r="A495" s="6" t="s">
        <v>29</v>
      </c>
      <c r="B495">
        <v>2018</v>
      </c>
      <c r="C495">
        <v>11852.1</v>
      </c>
      <c r="D495">
        <v>277106.51799999998</v>
      </c>
      <c r="E495">
        <v>3134.9</v>
      </c>
      <c r="F495">
        <v>1251.1199999999999</v>
      </c>
      <c r="G495">
        <v>13176.1</v>
      </c>
      <c r="H495">
        <v>103086</v>
      </c>
      <c r="I495">
        <v>0.629</v>
      </c>
      <c r="J495" s="242">
        <v>3.6910783304926101E-2</v>
      </c>
    </row>
    <row r="496" spans="1:10" x14ac:dyDescent="0.35">
      <c r="A496" s="6" t="s">
        <v>30</v>
      </c>
      <c r="B496">
        <v>2018</v>
      </c>
      <c r="C496">
        <v>1190.8</v>
      </c>
      <c r="D496">
        <v>28621.253000000001</v>
      </c>
      <c r="E496">
        <v>129.80000000000001</v>
      </c>
      <c r="F496">
        <v>147.93</v>
      </c>
      <c r="G496">
        <v>1002</v>
      </c>
      <c r="H496">
        <v>6385</v>
      </c>
      <c r="I496">
        <v>0.79</v>
      </c>
      <c r="J496" s="242">
        <v>1.9358419783332758E-2</v>
      </c>
    </row>
    <row r="497" spans="1:10" x14ac:dyDescent="0.35">
      <c r="A497" s="6" t="s">
        <v>175</v>
      </c>
      <c r="B497">
        <v>2018</v>
      </c>
      <c r="C497">
        <v>7330.7</v>
      </c>
      <c r="D497">
        <v>174401.86300000001</v>
      </c>
      <c r="E497">
        <v>403.3</v>
      </c>
      <c r="F497">
        <v>1012.79</v>
      </c>
      <c r="G497">
        <v>4738.2</v>
      </c>
      <c r="H497">
        <v>88017</v>
      </c>
      <c r="I497">
        <v>0.32800000000000001</v>
      </c>
      <c r="J497" s="242">
        <v>2.9756081338702636E-2</v>
      </c>
    </row>
    <row r="498" spans="1:10" x14ac:dyDescent="0.35">
      <c r="A498" s="6" t="s">
        <v>31</v>
      </c>
      <c r="B498">
        <v>2018</v>
      </c>
      <c r="C498">
        <v>1291.5</v>
      </c>
      <c r="D498">
        <v>26310.116000000002</v>
      </c>
      <c r="E498">
        <v>67.599999999999994</v>
      </c>
      <c r="F498">
        <v>177.08</v>
      </c>
      <c r="G498">
        <v>833.8</v>
      </c>
      <c r="H498">
        <v>7632</v>
      </c>
      <c r="I498">
        <v>0.69299999999999995</v>
      </c>
      <c r="J498" s="242">
        <v>1.1315883195727031E-2</v>
      </c>
    </row>
    <row r="499" spans="1:10" x14ac:dyDescent="0.35">
      <c r="A499" s="6" t="s">
        <v>32</v>
      </c>
      <c r="B499">
        <v>2018</v>
      </c>
      <c r="C499">
        <v>773.1</v>
      </c>
      <c r="D499">
        <v>13872.674999999999</v>
      </c>
      <c r="E499">
        <v>247.7</v>
      </c>
      <c r="F499">
        <v>23.88</v>
      </c>
      <c r="G499">
        <v>1087.7</v>
      </c>
      <c r="H499">
        <v>3522</v>
      </c>
      <c r="I499">
        <v>0.97699999999999998</v>
      </c>
      <c r="J499" s="242">
        <v>7.930454290521588E-2</v>
      </c>
    </row>
    <row r="500" spans="1:10" x14ac:dyDescent="0.35">
      <c r="A500" s="6" t="s">
        <v>33</v>
      </c>
      <c r="B500">
        <v>2018</v>
      </c>
      <c r="C500">
        <v>5881.6</v>
      </c>
      <c r="D500">
        <v>136120.552</v>
      </c>
      <c r="E500">
        <v>1243.8</v>
      </c>
      <c r="F500">
        <v>592.54</v>
      </c>
      <c r="G500">
        <v>6201.4</v>
      </c>
      <c r="H500">
        <v>57742</v>
      </c>
      <c r="I500">
        <v>0.49099999999999999</v>
      </c>
      <c r="J500" s="242">
        <v>2.2194121239644763E-2</v>
      </c>
    </row>
    <row r="501" spans="1:10" x14ac:dyDescent="0.35">
      <c r="A501" s="6" t="s">
        <v>34</v>
      </c>
      <c r="B501">
        <v>2018</v>
      </c>
      <c r="C501">
        <v>451.2</v>
      </c>
      <c r="D501">
        <v>3872.8270000000002</v>
      </c>
      <c r="E501">
        <v>72.900000000000006</v>
      </c>
      <c r="F501">
        <v>17.059999999999999</v>
      </c>
      <c r="G501">
        <v>469.2</v>
      </c>
      <c r="H501">
        <v>1787</v>
      </c>
      <c r="I501">
        <v>0.93899999999999995</v>
      </c>
      <c r="J501" s="242">
        <v>7.7945945945945949E-2</v>
      </c>
    </row>
    <row r="502" spans="1:10" x14ac:dyDescent="0.35">
      <c r="A502" s="6" t="s">
        <v>35</v>
      </c>
      <c r="B502">
        <v>2018</v>
      </c>
      <c r="C502">
        <v>4449.1000000000004</v>
      </c>
      <c r="D502">
        <v>89519.339000000007</v>
      </c>
      <c r="E502">
        <v>509.8</v>
      </c>
      <c r="F502">
        <v>348.1</v>
      </c>
      <c r="G502">
        <v>4254.1000000000004</v>
      </c>
      <c r="H502">
        <v>29750</v>
      </c>
      <c r="I502">
        <v>0.65100000000000002</v>
      </c>
      <c r="J502" s="242">
        <v>3.7219995889848007E-2</v>
      </c>
    </row>
    <row r="503" spans="1:10" x14ac:dyDescent="0.35">
      <c r="A503" s="6" t="s">
        <v>36</v>
      </c>
      <c r="B503">
        <v>2018</v>
      </c>
      <c r="C503">
        <v>1089.3</v>
      </c>
      <c r="D503">
        <v>9623.4889999999996</v>
      </c>
      <c r="E503">
        <v>249.7</v>
      </c>
      <c r="F503">
        <v>41.89</v>
      </c>
      <c r="G503">
        <v>629.70000000000005</v>
      </c>
      <c r="H503">
        <v>2454</v>
      </c>
      <c r="I503">
        <v>0.99299999999999999</v>
      </c>
      <c r="J503" s="242">
        <v>9.0719906353645102E-2</v>
      </c>
    </row>
    <row r="504" spans="1:10" x14ac:dyDescent="0.35">
      <c r="A504" s="6" t="s">
        <v>37</v>
      </c>
      <c r="B504">
        <v>2018</v>
      </c>
      <c r="C504">
        <v>1138.0999999999999</v>
      </c>
      <c r="D504">
        <v>21346.751</v>
      </c>
      <c r="E504">
        <v>17.899999999999999</v>
      </c>
      <c r="F504">
        <v>105.59</v>
      </c>
      <c r="G504">
        <v>504.5</v>
      </c>
      <c r="H504">
        <v>6548</v>
      </c>
      <c r="I504">
        <v>0.52100000000000002</v>
      </c>
      <c r="J504" s="242">
        <v>3.2716063442893024E-2</v>
      </c>
    </row>
    <row r="505" spans="1:10" x14ac:dyDescent="0.35">
      <c r="A505" s="6" t="s">
        <v>176</v>
      </c>
      <c r="B505">
        <v>2018</v>
      </c>
      <c r="C505">
        <v>3771.1</v>
      </c>
      <c r="D505">
        <v>76324.072</v>
      </c>
      <c r="E505">
        <v>111.5</v>
      </c>
      <c r="F505">
        <v>297.88</v>
      </c>
      <c r="G505">
        <v>2272.4</v>
      </c>
      <c r="H505">
        <v>15071</v>
      </c>
      <c r="I505">
        <v>0.72199999999999998</v>
      </c>
      <c r="J505" s="242">
        <v>2.0191022912851981E-2</v>
      </c>
    </row>
    <row r="506" spans="1:10" x14ac:dyDescent="0.35">
      <c r="A506" s="6" t="s">
        <v>38</v>
      </c>
      <c r="B506">
        <v>2018</v>
      </c>
      <c r="C506">
        <v>3665.5</v>
      </c>
      <c r="D506">
        <v>67846.581999999995</v>
      </c>
      <c r="E506">
        <v>464</v>
      </c>
      <c r="F506">
        <v>393.42</v>
      </c>
      <c r="G506">
        <v>2138</v>
      </c>
      <c r="H506">
        <v>25686</v>
      </c>
      <c r="I506">
        <v>0.55200000000000005</v>
      </c>
      <c r="J506" s="242">
        <v>3.0963822246698029E-2</v>
      </c>
    </row>
    <row r="507" spans="1:10" x14ac:dyDescent="0.35">
      <c r="A507" s="6" t="s">
        <v>39</v>
      </c>
      <c r="B507">
        <v>2018</v>
      </c>
      <c r="C507">
        <v>1409</v>
      </c>
      <c r="D507">
        <v>20376.009999999998</v>
      </c>
      <c r="E507">
        <v>186.8</v>
      </c>
      <c r="F507">
        <v>83.14</v>
      </c>
      <c r="G507">
        <v>898.3</v>
      </c>
      <c r="H507">
        <v>5312</v>
      </c>
      <c r="I507">
        <v>0.85699999999999998</v>
      </c>
      <c r="J507" s="242">
        <v>5.0821925546538083E-2</v>
      </c>
    </row>
    <row r="508" spans="1:10" x14ac:dyDescent="0.35">
      <c r="A508" s="6" t="s">
        <v>177</v>
      </c>
      <c r="B508">
        <v>2018</v>
      </c>
      <c r="C508">
        <v>1181.2</v>
      </c>
      <c r="D508">
        <v>23756.507000000001</v>
      </c>
      <c r="E508">
        <v>258.5</v>
      </c>
      <c r="F508">
        <v>108.18</v>
      </c>
      <c r="G508">
        <v>928.2</v>
      </c>
      <c r="H508">
        <v>5395</v>
      </c>
      <c r="I508">
        <v>0.61399999999999999</v>
      </c>
      <c r="J508" s="242">
        <v>1.5084757062078437E-2</v>
      </c>
    </row>
    <row r="509" spans="1:10" x14ac:dyDescent="0.35">
      <c r="A509" s="6" t="s">
        <v>178</v>
      </c>
      <c r="B509">
        <v>2018</v>
      </c>
      <c r="C509">
        <v>6498.5</v>
      </c>
      <c r="D509">
        <v>181114.75599999999</v>
      </c>
      <c r="E509">
        <v>340.8</v>
      </c>
      <c r="F509">
        <v>1030.4000000000001</v>
      </c>
      <c r="G509">
        <v>4085.5</v>
      </c>
      <c r="H509">
        <v>106575</v>
      </c>
      <c r="I509">
        <v>0.26200000000000001</v>
      </c>
      <c r="J509" s="242">
        <v>2.8000000000000001E-2</v>
      </c>
    </row>
    <row r="510" spans="1:10" x14ac:dyDescent="0.35">
      <c r="A510" s="6" t="s">
        <v>40</v>
      </c>
      <c r="B510">
        <v>2018</v>
      </c>
      <c r="C510">
        <v>3234.5</v>
      </c>
      <c r="D510">
        <v>88751.213000000003</v>
      </c>
      <c r="E510">
        <v>408.6</v>
      </c>
      <c r="F510">
        <v>453.25</v>
      </c>
      <c r="G510">
        <v>3565.8</v>
      </c>
      <c r="H510">
        <v>30550</v>
      </c>
      <c r="I510">
        <v>0.69599999999999995</v>
      </c>
      <c r="J510" s="242">
        <v>3.5395258524498881E-2</v>
      </c>
    </row>
    <row r="511" spans="1:10" x14ac:dyDescent="0.35">
      <c r="A511" s="6" t="s">
        <v>41</v>
      </c>
      <c r="B511">
        <v>2018</v>
      </c>
      <c r="C511">
        <v>1402.8</v>
      </c>
      <c r="D511">
        <v>40925.275999999998</v>
      </c>
      <c r="E511">
        <v>235.2</v>
      </c>
      <c r="F511">
        <v>191.94</v>
      </c>
      <c r="G511">
        <v>1514</v>
      </c>
      <c r="H511">
        <v>9639</v>
      </c>
      <c r="I511">
        <v>0.749</v>
      </c>
      <c r="J511" s="242">
        <v>1.7722301421125498E-2</v>
      </c>
    </row>
    <row r="512" spans="1:10" x14ac:dyDescent="0.35">
      <c r="A512" s="6" t="s">
        <v>42</v>
      </c>
      <c r="B512">
        <v>2018</v>
      </c>
      <c r="C512">
        <v>1937.2</v>
      </c>
      <c r="D512">
        <v>41128.101000000002</v>
      </c>
      <c r="E512">
        <v>504.7</v>
      </c>
      <c r="F512">
        <v>107.24</v>
      </c>
      <c r="G512">
        <v>2620</v>
      </c>
      <c r="H512">
        <v>9930</v>
      </c>
      <c r="I512">
        <v>0.79400000000000004</v>
      </c>
      <c r="J512" s="242">
        <v>3.6571298366539141E-2</v>
      </c>
    </row>
    <row r="513" spans="1:10" x14ac:dyDescent="0.35">
      <c r="A513" s="6" t="s">
        <v>43</v>
      </c>
      <c r="B513">
        <v>2018</v>
      </c>
      <c r="C513">
        <v>22482.400000000001</v>
      </c>
      <c r="D513">
        <v>379679.424</v>
      </c>
      <c r="E513">
        <v>6354.6</v>
      </c>
      <c r="F513">
        <v>976.04</v>
      </c>
      <c r="G513">
        <v>22458.2</v>
      </c>
      <c r="H513">
        <v>88429</v>
      </c>
      <c r="I513">
        <v>0.76400000000000001</v>
      </c>
      <c r="J513" s="242">
        <v>3.8216120827440712E-2</v>
      </c>
    </row>
    <row r="514" spans="1:10" x14ac:dyDescent="0.35">
      <c r="A514" s="6" t="s">
        <v>44</v>
      </c>
      <c r="B514">
        <v>2018</v>
      </c>
      <c r="C514">
        <v>4615</v>
      </c>
      <c r="D514">
        <v>137842.644</v>
      </c>
      <c r="E514">
        <v>1040</v>
      </c>
      <c r="F514">
        <v>735.56</v>
      </c>
      <c r="G514">
        <v>3254</v>
      </c>
      <c r="H514">
        <v>52615</v>
      </c>
      <c r="I514">
        <v>0.437</v>
      </c>
      <c r="J514" s="242">
        <v>2.3969102609535217E-2</v>
      </c>
    </row>
    <row r="515" spans="1:10" x14ac:dyDescent="0.35">
      <c r="A515" s="6" t="s">
        <v>45</v>
      </c>
      <c r="B515">
        <v>2018</v>
      </c>
      <c r="C515">
        <v>4552.8999999999996</v>
      </c>
      <c r="D515">
        <v>87267.868000000002</v>
      </c>
      <c r="E515">
        <v>841.7</v>
      </c>
      <c r="F515">
        <v>578.87</v>
      </c>
      <c r="G515">
        <v>3737</v>
      </c>
      <c r="H515">
        <v>35341</v>
      </c>
      <c r="I515">
        <v>0.55900000000000005</v>
      </c>
      <c r="J515" s="242">
        <v>2.2368233878378063E-2</v>
      </c>
    </row>
    <row r="516" spans="1:10" x14ac:dyDescent="0.35">
      <c r="A516" s="6" t="s">
        <v>46</v>
      </c>
      <c r="B516">
        <v>2018</v>
      </c>
      <c r="C516">
        <v>1669.5</v>
      </c>
      <c r="D516">
        <v>14846.558000000001</v>
      </c>
      <c r="E516">
        <v>33.4</v>
      </c>
      <c r="F516">
        <v>99.49</v>
      </c>
      <c r="G516">
        <v>492.7</v>
      </c>
      <c r="H516">
        <v>8449</v>
      </c>
      <c r="I516">
        <v>0.38</v>
      </c>
      <c r="J516" s="242">
        <v>2.6700000000000002E-2</v>
      </c>
    </row>
    <row r="517" spans="1:10" x14ac:dyDescent="0.35">
      <c r="A517" s="6" t="s">
        <v>47</v>
      </c>
      <c r="B517">
        <v>2018</v>
      </c>
      <c r="C517">
        <v>898</v>
      </c>
      <c r="D517">
        <v>14523.091</v>
      </c>
      <c r="E517">
        <v>161</v>
      </c>
      <c r="F517">
        <v>52.37</v>
      </c>
      <c r="G517">
        <v>982</v>
      </c>
      <c r="H517">
        <v>4305</v>
      </c>
      <c r="I517">
        <v>0.9</v>
      </c>
      <c r="J517" s="242">
        <v>0.10213205655474396</v>
      </c>
    </row>
    <row r="518" spans="1:10" x14ac:dyDescent="0.35">
      <c r="A518" s="6" t="s">
        <v>179</v>
      </c>
      <c r="B518">
        <v>2018</v>
      </c>
      <c r="C518">
        <v>934.4</v>
      </c>
      <c r="D518">
        <v>30979.897000000001</v>
      </c>
      <c r="E518">
        <v>117.5</v>
      </c>
      <c r="F518">
        <v>75.63</v>
      </c>
      <c r="G518">
        <v>476.4</v>
      </c>
      <c r="H518">
        <v>7056</v>
      </c>
      <c r="I518">
        <v>0.41599999999999998</v>
      </c>
      <c r="J518" s="242">
        <v>5.189109574737031E-2</v>
      </c>
    </row>
    <row r="519" spans="1:10" x14ac:dyDescent="0.35">
      <c r="A519" s="6" t="s">
        <v>48</v>
      </c>
      <c r="B519">
        <v>2018</v>
      </c>
      <c r="C519">
        <v>2176</v>
      </c>
      <c r="D519">
        <v>48217.563999999998</v>
      </c>
      <c r="E519">
        <v>244.2</v>
      </c>
      <c r="F519">
        <v>263.10000000000002</v>
      </c>
      <c r="G519">
        <v>1021.2</v>
      </c>
      <c r="H519">
        <v>21842</v>
      </c>
      <c r="I519">
        <v>0.377</v>
      </c>
      <c r="J519" s="242">
        <v>2.5385451944650271E-2</v>
      </c>
    </row>
    <row r="520" spans="1:10" x14ac:dyDescent="0.35">
      <c r="A520" s="6" t="s">
        <v>49</v>
      </c>
      <c r="B520">
        <v>2018</v>
      </c>
      <c r="C520">
        <v>5420.1</v>
      </c>
      <c r="D520">
        <v>119638.705</v>
      </c>
      <c r="E520">
        <v>2450.9</v>
      </c>
      <c r="F520">
        <v>582.24</v>
      </c>
      <c r="G520">
        <v>6626.1</v>
      </c>
      <c r="H520">
        <v>30653</v>
      </c>
      <c r="I520">
        <v>0.72299999999999998</v>
      </c>
      <c r="J520" s="242">
        <v>2.9855334825198532E-2</v>
      </c>
    </row>
    <row r="521" spans="1:10" x14ac:dyDescent="0.35">
      <c r="A521" s="6" t="s">
        <v>50</v>
      </c>
      <c r="B521">
        <v>2018</v>
      </c>
      <c r="C521">
        <v>2518.5</v>
      </c>
      <c r="D521">
        <v>44784.036999999997</v>
      </c>
      <c r="E521">
        <v>119.2</v>
      </c>
      <c r="F521">
        <v>269.52</v>
      </c>
      <c r="G521">
        <v>843.1</v>
      </c>
      <c r="H521">
        <v>26904</v>
      </c>
      <c r="I521">
        <v>0.251</v>
      </c>
      <c r="J521" s="242">
        <v>1.1955727745980142E-2</v>
      </c>
    </row>
    <row r="522" spans="1:10" x14ac:dyDescent="0.35">
      <c r="A522" s="6" t="s">
        <v>51</v>
      </c>
      <c r="B522">
        <v>2018</v>
      </c>
      <c r="C522">
        <v>2966.8</v>
      </c>
      <c r="D522">
        <v>96115.698999999993</v>
      </c>
      <c r="E522">
        <v>271.2</v>
      </c>
      <c r="F522">
        <v>323.56</v>
      </c>
      <c r="G522">
        <v>4371.8999999999996</v>
      </c>
      <c r="H522">
        <v>23080</v>
      </c>
      <c r="I522">
        <v>0.70199999999999996</v>
      </c>
      <c r="J522" s="242">
        <v>3.4201742718164688E-2</v>
      </c>
    </row>
    <row r="523" spans="1:10" x14ac:dyDescent="0.35">
      <c r="A523" s="6" t="s">
        <v>52</v>
      </c>
      <c r="B523">
        <v>2018</v>
      </c>
      <c r="C523">
        <v>20888</v>
      </c>
      <c r="D523">
        <v>592278.86300000001</v>
      </c>
      <c r="E523">
        <v>8756.7999999999993</v>
      </c>
      <c r="F523">
        <v>1647.57</v>
      </c>
      <c r="G523">
        <v>27369.8</v>
      </c>
      <c r="H523">
        <v>117770</v>
      </c>
      <c r="I523">
        <v>0.74</v>
      </c>
      <c r="J523" s="242">
        <v>3.9854130435201286E-2</v>
      </c>
    </row>
    <row r="524" spans="1:10" x14ac:dyDescent="0.35">
      <c r="A524" s="6" t="s">
        <v>53</v>
      </c>
      <c r="B524">
        <v>2018</v>
      </c>
      <c r="C524">
        <v>1383.9</v>
      </c>
      <c r="D524">
        <v>50384.317999999999</v>
      </c>
      <c r="E524">
        <v>280.10000000000002</v>
      </c>
      <c r="F524">
        <v>309.8</v>
      </c>
      <c r="G524">
        <v>1100.8</v>
      </c>
      <c r="H524">
        <v>25839</v>
      </c>
      <c r="I524">
        <v>0.315</v>
      </c>
      <c r="J524" s="242">
        <v>2.7641460287404593E-2</v>
      </c>
    </row>
    <row r="525" spans="1:10" x14ac:dyDescent="0.35">
      <c r="A525" s="6" t="s">
        <v>54</v>
      </c>
      <c r="B525">
        <v>2018</v>
      </c>
      <c r="C525">
        <v>2038.4</v>
      </c>
      <c r="D525">
        <v>47961.940999999999</v>
      </c>
      <c r="E525">
        <v>1147.7</v>
      </c>
      <c r="F525">
        <v>223.18</v>
      </c>
      <c r="G525">
        <v>1863.4</v>
      </c>
      <c r="H525">
        <v>13725</v>
      </c>
      <c r="I525">
        <v>0.73</v>
      </c>
      <c r="J525" s="242">
        <v>2.7846236551632767E-2</v>
      </c>
    </row>
    <row r="526" spans="1:10" x14ac:dyDescent="0.35">
      <c r="A526" s="6" t="s">
        <v>55</v>
      </c>
      <c r="B526">
        <v>2018</v>
      </c>
      <c r="C526">
        <v>10621.7</v>
      </c>
      <c r="D526">
        <v>205068.549</v>
      </c>
      <c r="E526">
        <v>413.4</v>
      </c>
      <c r="F526">
        <v>1554.95</v>
      </c>
      <c r="G526">
        <v>3903.8</v>
      </c>
      <c r="H526">
        <v>154070</v>
      </c>
      <c r="I526">
        <v>0.18099999999999999</v>
      </c>
      <c r="J526" s="242">
        <v>2.7028694597599049E-2</v>
      </c>
    </row>
    <row r="527" spans="1:10" x14ac:dyDescent="0.35">
      <c r="A527" s="6" t="s">
        <v>180</v>
      </c>
      <c r="B527">
        <v>2018</v>
      </c>
      <c r="C527">
        <v>756.6</v>
      </c>
      <c r="D527">
        <v>5479.4960000000001</v>
      </c>
      <c r="E527">
        <v>216.6</v>
      </c>
      <c r="F527">
        <v>36.57</v>
      </c>
      <c r="G527">
        <v>696.9</v>
      </c>
      <c r="H527">
        <v>2644</v>
      </c>
      <c r="I527">
        <v>1</v>
      </c>
      <c r="J527" s="242">
        <v>4.072334429309539E-2</v>
      </c>
    </row>
    <row r="528" spans="1:10" x14ac:dyDescent="0.35">
      <c r="A528" s="6" t="s">
        <v>56</v>
      </c>
      <c r="B528">
        <v>2018</v>
      </c>
      <c r="C528">
        <v>1137.0999999999999</v>
      </c>
      <c r="D528">
        <v>29449.41</v>
      </c>
      <c r="E528">
        <v>90.7</v>
      </c>
      <c r="F528">
        <v>151.16</v>
      </c>
      <c r="G528">
        <v>884.4</v>
      </c>
      <c r="H528">
        <v>11475</v>
      </c>
      <c r="I528">
        <v>0.51900000000000002</v>
      </c>
      <c r="J528" s="242">
        <v>3.785563548877173E-2</v>
      </c>
    </row>
    <row r="529" spans="1:10" x14ac:dyDescent="0.35">
      <c r="A529" s="6" t="s">
        <v>57</v>
      </c>
      <c r="B529">
        <v>2018</v>
      </c>
      <c r="C529">
        <v>3541.2</v>
      </c>
      <c r="D529">
        <v>97273.146999999997</v>
      </c>
      <c r="E529">
        <v>1523.4</v>
      </c>
      <c r="F529">
        <v>217.55</v>
      </c>
      <c r="G529">
        <v>3848.7</v>
      </c>
      <c r="H529">
        <v>16488</v>
      </c>
      <c r="I529">
        <v>0.873</v>
      </c>
      <c r="J529" s="242">
        <v>5.5422258663099369E-2</v>
      </c>
    </row>
    <row r="530" spans="1:10" x14ac:dyDescent="0.35">
      <c r="A530" s="6" t="s">
        <v>58</v>
      </c>
      <c r="B530">
        <v>2018</v>
      </c>
      <c r="C530">
        <v>2172.6999999999998</v>
      </c>
      <c r="D530">
        <v>29397.346000000001</v>
      </c>
      <c r="E530">
        <v>463.7</v>
      </c>
      <c r="F530">
        <v>156.82</v>
      </c>
      <c r="G530">
        <v>2307.3000000000002</v>
      </c>
      <c r="H530">
        <v>8263</v>
      </c>
      <c r="I530">
        <v>0.70799999999999996</v>
      </c>
      <c r="J530" s="242">
        <v>8.564918212607639E-2</v>
      </c>
    </row>
    <row r="531" spans="1:10" x14ac:dyDescent="0.35">
      <c r="A531" s="6" t="s">
        <v>59</v>
      </c>
      <c r="B531">
        <v>2018</v>
      </c>
      <c r="C531">
        <v>9258.6</v>
      </c>
      <c r="D531">
        <v>167098.72500000001</v>
      </c>
      <c r="E531">
        <v>429.4</v>
      </c>
      <c r="F531">
        <v>1438.55</v>
      </c>
      <c r="G531">
        <v>2520.1</v>
      </c>
      <c r="H531">
        <v>86539</v>
      </c>
      <c r="I531">
        <v>0.22800000000000001</v>
      </c>
      <c r="J531" s="242">
        <v>1.8030031800855058E-2</v>
      </c>
    </row>
    <row r="532" spans="1:10" x14ac:dyDescent="0.35">
      <c r="A532" s="6" t="s">
        <v>60</v>
      </c>
      <c r="B532">
        <v>2018</v>
      </c>
      <c r="C532">
        <v>7961.4</v>
      </c>
      <c r="D532">
        <v>192972.323</v>
      </c>
      <c r="E532">
        <v>1326.7</v>
      </c>
      <c r="F532">
        <v>829.56</v>
      </c>
      <c r="G532">
        <v>6993</v>
      </c>
      <c r="H532">
        <v>71851</v>
      </c>
      <c r="I532">
        <v>0.51</v>
      </c>
      <c r="J532" s="242">
        <v>3.4211040055845188E-2</v>
      </c>
    </row>
    <row r="533" spans="1:10" x14ac:dyDescent="0.35">
      <c r="A533" s="6" t="s">
        <v>61</v>
      </c>
      <c r="B533">
        <v>2018</v>
      </c>
      <c r="C533">
        <v>4219.8999999999996</v>
      </c>
      <c r="D533">
        <v>73067.584000000003</v>
      </c>
      <c r="E533">
        <v>823.4</v>
      </c>
      <c r="F533">
        <v>347.49</v>
      </c>
      <c r="G533">
        <v>3872.5</v>
      </c>
      <c r="H533">
        <v>24926</v>
      </c>
      <c r="I533">
        <v>0.75900000000000001</v>
      </c>
      <c r="J533" s="242">
        <v>2.9756741293073145E-2</v>
      </c>
    </row>
    <row r="534" spans="1:10" x14ac:dyDescent="0.35">
      <c r="A534" s="6" t="s">
        <v>62</v>
      </c>
      <c r="B534">
        <v>2018</v>
      </c>
      <c r="C534">
        <v>2020.1</v>
      </c>
      <c r="D534">
        <v>26063.882000000001</v>
      </c>
      <c r="E534">
        <v>272.5</v>
      </c>
      <c r="F534">
        <v>146.41</v>
      </c>
      <c r="G534">
        <v>985.2</v>
      </c>
      <c r="H534">
        <v>12882</v>
      </c>
      <c r="I534">
        <v>0.48299999999999998</v>
      </c>
      <c r="J534" s="242">
        <v>3.6133254225141027E-2</v>
      </c>
    </row>
    <row r="535" spans="1:10" x14ac:dyDescent="0.35">
      <c r="A535" s="6" t="s">
        <v>63</v>
      </c>
      <c r="B535">
        <v>2018</v>
      </c>
      <c r="C535">
        <v>9848.2999999999993</v>
      </c>
      <c r="D535">
        <v>213063.13099999999</v>
      </c>
      <c r="E535">
        <v>128.80000000000001</v>
      </c>
      <c r="F535">
        <v>1492.23</v>
      </c>
      <c r="G535">
        <v>3495.7</v>
      </c>
      <c r="H535">
        <v>126001</v>
      </c>
      <c r="I535">
        <v>0.21</v>
      </c>
      <c r="J535" s="242">
        <v>2.2085427597142191E-2</v>
      </c>
    </row>
    <row r="536" spans="1:10" x14ac:dyDescent="0.35">
      <c r="A536" s="6" t="s">
        <v>64</v>
      </c>
      <c r="B536">
        <v>2018</v>
      </c>
      <c r="C536">
        <v>3944.3</v>
      </c>
      <c r="D536">
        <v>70575.254000000001</v>
      </c>
      <c r="E536">
        <v>388.4</v>
      </c>
      <c r="F536">
        <v>238.34</v>
      </c>
      <c r="G536">
        <v>3958.2</v>
      </c>
      <c r="H536">
        <v>18083</v>
      </c>
      <c r="I536">
        <v>0.73399999999999999</v>
      </c>
      <c r="J536" s="242">
        <v>3.0062159150882502E-2</v>
      </c>
    </row>
    <row r="537" spans="1:10" x14ac:dyDescent="0.35">
      <c r="A537" s="6" t="s">
        <v>65</v>
      </c>
      <c r="B537">
        <v>2018</v>
      </c>
      <c r="C537">
        <v>3326.2</v>
      </c>
      <c r="D537">
        <v>74385.38</v>
      </c>
      <c r="E537">
        <v>902.8</v>
      </c>
      <c r="F537">
        <v>328.07</v>
      </c>
      <c r="G537">
        <v>3606.8</v>
      </c>
      <c r="H537">
        <v>20507</v>
      </c>
      <c r="I537">
        <v>0.78300000000000003</v>
      </c>
      <c r="J537" s="242">
        <v>5.3046362289182143E-2</v>
      </c>
    </row>
    <row r="538" spans="1:10" x14ac:dyDescent="0.35">
      <c r="A538" s="6" t="s">
        <v>66</v>
      </c>
      <c r="B538">
        <v>2018</v>
      </c>
      <c r="C538">
        <v>761.8</v>
      </c>
      <c r="D538">
        <v>6000.5460000000003</v>
      </c>
      <c r="E538">
        <v>80.900000000000006</v>
      </c>
      <c r="F538">
        <v>28.31</v>
      </c>
      <c r="G538">
        <v>428.2</v>
      </c>
      <c r="H538">
        <v>2204</v>
      </c>
      <c r="I538">
        <v>0.84199999999999997</v>
      </c>
      <c r="J538" s="242">
        <v>4.3225636425162424E-2</v>
      </c>
    </row>
    <row r="539" spans="1:10" x14ac:dyDescent="0.35">
      <c r="A539" s="6" t="s">
        <v>67</v>
      </c>
      <c r="B539">
        <v>2018</v>
      </c>
      <c r="C539">
        <v>560.6</v>
      </c>
      <c r="D539">
        <v>9009.3250000000007</v>
      </c>
      <c r="E539">
        <v>20.5</v>
      </c>
      <c r="F539">
        <v>28.41</v>
      </c>
      <c r="G539">
        <v>388.3</v>
      </c>
      <c r="H539">
        <v>2090</v>
      </c>
      <c r="I539">
        <v>0.98499999999999999</v>
      </c>
      <c r="J539" s="242">
        <v>4.0499967365054491E-2</v>
      </c>
    </row>
    <row r="540" spans="1:10" x14ac:dyDescent="0.35">
      <c r="A540" s="6" t="s">
        <v>68</v>
      </c>
      <c r="B540">
        <v>2018</v>
      </c>
      <c r="C540">
        <v>1824.1</v>
      </c>
      <c r="D540">
        <v>18049.983</v>
      </c>
      <c r="E540">
        <v>46.1</v>
      </c>
      <c r="F540">
        <v>119.77</v>
      </c>
      <c r="G540">
        <v>651.20000000000005</v>
      </c>
      <c r="H540">
        <v>9473</v>
      </c>
      <c r="I540">
        <v>0.47099999999999997</v>
      </c>
      <c r="J540" s="242">
        <v>2.5252221353069787E-2</v>
      </c>
    </row>
    <row r="541" spans="1:10" x14ac:dyDescent="0.35">
      <c r="A541" t="s">
        <v>69</v>
      </c>
      <c r="B541">
        <v>2012</v>
      </c>
      <c r="C541">
        <v>670.9</v>
      </c>
      <c r="D541">
        <v>8905.487347826087</v>
      </c>
      <c r="E541">
        <v>97.8</v>
      </c>
      <c r="F541">
        <v>45.6</v>
      </c>
      <c r="G541">
        <v>533.4</v>
      </c>
      <c r="H541">
        <v>3153</v>
      </c>
      <c r="I541">
        <v>1</v>
      </c>
      <c r="J541" s="242">
        <v>5.2112998108383352E-2</v>
      </c>
    </row>
    <row r="542" spans="1:10" x14ac:dyDescent="0.35">
      <c r="A542" t="s">
        <v>70</v>
      </c>
      <c r="B542">
        <v>2012</v>
      </c>
      <c r="C542">
        <v>1412.1</v>
      </c>
      <c r="D542">
        <v>32326.566050434787</v>
      </c>
      <c r="E542">
        <v>615.1</v>
      </c>
      <c r="F542">
        <v>213.1</v>
      </c>
      <c r="G542">
        <v>1229.2</v>
      </c>
      <c r="H542">
        <v>15548</v>
      </c>
      <c r="I542">
        <v>0.57599999999999996</v>
      </c>
      <c r="J542" s="242">
        <v>1.7361111111111112E-2</v>
      </c>
    </row>
    <row r="543" spans="1:10" x14ac:dyDescent="0.35">
      <c r="A543" t="s">
        <v>71</v>
      </c>
      <c r="B543">
        <v>2012</v>
      </c>
      <c r="C543">
        <v>974.3</v>
      </c>
      <c r="D543">
        <v>10560.409309565217</v>
      </c>
      <c r="E543">
        <v>309.5</v>
      </c>
      <c r="F543">
        <v>55.35</v>
      </c>
      <c r="G543">
        <v>819.8</v>
      </c>
      <c r="H543">
        <v>3452</v>
      </c>
      <c r="I543">
        <v>0.78100000000000003</v>
      </c>
      <c r="J543" s="242">
        <v>2.8838403846941849E-2</v>
      </c>
    </row>
    <row r="544" spans="1:10" x14ac:dyDescent="0.35">
      <c r="A544" t="s">
        <v>72</v>
      </c>
      <c r="B544">
        <v>2012</v>
      </c>
      <c r="C544">
        <v>125.7</v>
      </c>
      <c r="D544">
        <v>2301.294848695652</v>
      </c>
      <c r="E544">
        <v>52.1</v>
      </c>
      <c r="F544">
        <v>21.9</v>
      </c>
      <c r="G544">
        <v>137.1</v>
      </c>
      <c r="H544">
        <v>1475</v>
      </c>
      <c r="I544">
        <v>0.77600000000000002</v>
      </c>
      <c r="J544" s="242">
        <v>4.5000654079274408E-2</v>
      </c>
    </row>
    <row r="545" spans="1:10" x14ac:dyDescent="0.35">
      <c r="A545" t="s">
        <v>73</v>
      </c>
      <c r="B545">
        <v>2012</v>
      </c>
      <c r="C545">
        <v>918.8</v>
      </c>
      <c r="D545">
        <v>11873.432300869565</v>
      </c>
      <c r="E545">
        <v>5.5</v>
      </c>
      <c r="F545">
        <v>107.77</v>
      </c>
      <c r="G545">
        <v>91.1</v>
      </c>
      <c r="H545">
        <v>382</v>
      </c>
      <c r="I545">
        <v>0.439</v>
      </c>
      <c r="J545" s="242">
        <v>1.5620096430914936E-2</v>
      </c>
    </row>
    <row r="546" spans="1:10" x14ac:dyDescent="0.35">
      <c r="A546" t="s">
        <v>74</v>
      </c>
      <c r="B546">
        <v>2012</v>
      </c>
      <c r="C546">
        <v>472</v>
      </c>
      <c r="D546">
        <v>4242.028370434783</v>
      </c>
      <c r="E546">
        <v>65</v>
      </c>
      <c r="F546">
        <v>15.69</v>
      </c>
      <c r="G546">
        <v>323.89999999999998</v>
      </c>
      <c r="H546">
        <v>1403</v>
      </c>
      <c r="I546">
        <v>1</v>
      </c>
      <c r="J546" s="242">
        <v>3.8671324385610113E-2</v>
      </c>
    </row>
    <row r="547" spans="1:10" x14ac:dyDescent="0.35">
      <c r="A547" t="s">
        <v>70</v>
      </c>
      <c r="B547">
        <v>2013</v>
      </c>
      <c r="C547">
        <v>1519.1</v>
      </c>
      <c r="D547">
        <v>30628.256522782955</v>
      </c>
      <c r="E547">
        <v>352.8</v>
      </c>
      <c r="F547">
        <v>210.51</v>
      </c>
      <c r="G547">
        <v>1239</v>
      </c>
      <c r="H547">
        <v>15627</v>
      </c>
      <c r="I547">
        <v>0.58099999999999996</v>
      </c>
      <c r="J547" s="242">
        <v>1.8979430651419892E-2</v>
      </c>
    </row>
    <row r="548" spans="1:10" x14ac:dyDescent="0.35">
      <c r="A548" t="s">
        <v>71</v>
      </c>
      <c r="B548">
        <v>2013</v>
      </c>
      <c r="C548">
        <v>973.6</v>
      </c>
      <c r="D548">
        <v>10731.606618079375</v>
      </c>
      <c r="E548">
        <v>623</v>
      </c>
      <c r="F548">
        <v>52.21</v>
      </c>
      <c r="G548">
        <v>823</v>
      </c>
      <c r="H548">
        <v>3457</v>
      </c>
      <c r="I548">
        <v>0.78300000000000003</v>
      </c>
      <c r="J548" s="242">
        <v>3.2582225332400322E-2</v>
      </c>
    </row>
    <row r="549" spans="1:10" x14ac:dyDescent="0.35">
      <c r="A549" t="s">
        <v>72</v>
      </c>
      <c r="B549">
        <v>2013</v>
      </c>
      <c r="C549">
        <v>166.9</v>
      </c>
      <c r="D549">
        <v>2305.8595857422838</v>
      </c>
      <c r="E549">
        <v>68</v>
      </c>
      <c r="F549">
        <v>21.3</v>
      </c>
      <c r="G549">
        <v>133.80000000000001</v>
      </c>
      <c r="H549">
        <v>1495</v>
      </c>
      <c r="I549">
        <v>0.77500000000000002</v>
      </c>
      <c r="J549" s="242">
        <v>4.4979595497555952E-2</v>
      </c>
    </row>
    <row r="550" spans="1:10" x14ac:dyDescent="0.35">
      <c r="A550" t="s">
        <v>73</v>
      </c>
      <c r="B550">
        <v>2013</v>
      </c>
      <c r="C550">
        <v>1026.2</v>
      </c>
      <c r="D550">
        <v>11921.918625673692</v>
      </c>
      <c r="E550">
        <v>43.9</v>
      </c>
      <c r="F550">
        <v>105.84</v>
      </c>
      <c r="G550">
        <v>84.4</v>
      </c>
      <c r="H550">
        <v>378</v>
      </c>
      <c r="I550">
        <v>0.41799999999999998</v>
      </c>
      <c r="J550" s="242">
        <v>1.4703369367361233E-2</v>
      </c>
    </row>
    <row r="551" spans="1:10" x14ac:dyDescent="0.35">
      <c r="A551" t="s">
        <v>70</v>
      </c>
      <c r="B551">
        <v>2014</v>
      </c>
      <c r="C551">
        <v>1608.7</v>
      </c>
      <c r="D551">
        <v>31209.652962900091</v>
      </c>
      <c r="E551">
        <v>533</v>
      </c>
      <c r="F551">
        <v>203.68</v>
      </c>
      <c r="G551">
        <v>1259</v>
      </c>
      <c r="H551">
        <v>15685</v>
      </c>
      <c r="I551">
        <v>0.58199999999999996</v>
      </c>
      <c r="J551" s="242">
        <v>1.8033981984062874E-2</v>
      </c>
    </row>
    <row r="552" spans="1:10" x14ac:dyDescent="0.35">
      <c r="A552" t="s">
        <v>71</v>
      </c>
      <c r="B552">
        <v>2014</v>
      </c>
      <c r="C552">
        <v>1066</v>
      </c>
      <c r="D552">
        <v>11282.689440106691</v>
      </c>
      <c r="E552">
        <v>253.5</v>
      </c>
      <c r="F552">
        <v>49.8</v>
      </c>
      <c r="G552">
        <v>851.9</v>
      </c>
      <c r="H552">
        <v>3468</v>
      </c>
      <c r="I552">
        <v>0.78200000000000003</v>
      </c>
      <c r="J552" s="242">
        <v>3.8153263312647519E-2</v>
      </c>
    </row>
    <row r="553" spans="1:10" x14ac:dyDescent="0.35">
      <c r="A553" t="s">
        <v>72</v>
      </c>
      <c r="B553">
        <v>2014</v>
      </c>
      <c r="C553">
        <v>211.6</v>
      </c>
      <c r="D553">
        <v>2848.7612769156153</v>
      </c>
      <c r="E553">
        <v>73.900000000000006</v>
      </c>
      <c r="F553">
        <v>20.7</v>
      </c>
      <c r="G553">
        <v>140.19999999999999</v>
      </c>
      <c r="H553">
        <v>1502</v>
      </c>
      <c r="I553">
        <v>0.77400000000000002</v>
      </c>
      <c r="J553" s="242">
        <v>4.5032990356664936E-2</v>
      </c>
    </row>
    <row r="554" spans="1:10" x14ac:dyDescent="0.35">
      <c r="A554" t="s">
        <v>72</v>
      </c>
      <c r="B554">
        <v>2015</v>
      </c>
      <c r="C554">
        <v>199.8</v>
      </c>
      <c r="D554">
        <v>2785.1168109356013</v>
      </c>
      <c r="E554">
        <v>105.6</v>
      </c>
      <c r="F554">
        <v>20.62</v>
      </c>
      <c r="G554">
        <v>141.19999999999999</v>
      </c>
      <c r="H554">
        <v>1501</v>
      </c>
      <c r="I554">
        <v>0.79200000000000004</v>
      </c>
      <c r="J554" s="242">
        <v>4.5027099643303904E-2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7</vt:i4>
      </vt:variant>
    </vt:vector>
  </HeadingPairs>
  <TitlesOfParts>
    <vt:vector size="7" baseType="lpstr">
      <vt:lpstr>Ohje</vt:lpstr>
      <vt:lpstr>Tehokkuusluku ja vertailutaso</vt:lpstr>
      <vt:lpstr>Laskenta</vt:lpstr>
      <vt:lpstr>Inflaatio</vt:lpstr>
      <vt:lpstr>2015-2018 ka ja tehokkuusluku</vt:lpstr>
      <vt:lpstr>Data 2012-2018</vt:lpstr>
      <vt:lpstr>Data - estimointi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Teittinen Lari</dc:creator>
  <cp:lastModifiedBy>Teittinen Lari (Energia)</cp:lastModifiedBy>
  <dcterms:created xsi:type="dcterms:W3CDTF">2019-09-19T13:07:17Z</dcterms:created>
  <dcterms:modified xsi:type="dcterms:W3CDTF">2022-11-30T13:00:18Z</dcterms:modified>
</cp:coreProperties>
</file>